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1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工作\《一拳》项目管理\"/>
    </mc:Choice>
  </mc:AlternateContent>
  <xr:revisionPtr revIDLastSave="0" documentId="13_ncr:1_{FF5C5FFD-DDBA-43D8-A3F6-D93F41CD5EB1}" xr6:coauthVersionLast="47" xr6:coauthVersionMax="47" xr10:uidLastSave="{00000000-0000-0000-0000-000000000000}"/>
  <bookViews>
    <workbookView xWindow="28680" yWindow="-120" windowWidth="29040" windowHeight="15840" activeTab="4" xr2:uid="{00000000-000D-0000-FFFF-FFFF00000000}"/>
  </bookViews>
  <sheets>
    <sheet name="策划工作进度总表" sheetId="3" r:id="rId1"/>
    <sheet name="开发功能进度总表" sheetId="4" r:id="rId2"/>
    <sheet name="美术角色进度总表" sheetId="5" r:id="rId3"/>
    <sheet name="文案工作表" sheetId="6" r:id="rId4"/>
    <sheet name="2月份工作总结及3.31日版本计划" sheetId="1" r:id="rId5"/>
    <sheet name="$草稿" sheetId="7" r:id="rId6"/>
  </sheets>
  <definedNames>
    <definedName name="_xlnm._FilterDatabase" localSheetId="5" hidden="1">'$草稿'!$I$33:$Q$134</definedName>
    <definedName name="_xlnm._FilterDatabase" localSheetId="4" hidden="1">'2月份工作总结及3.31日版本计划'!$A$102:$E$102</definedName>
    <definedName name="_xlnm._FilterDatabase" localSheetId="0" hidden="1">策划工作进度总表!$A$11:$J$11</definedName>
    <definedName name="_xlnm._FilterDatabase" localSheetId="1" hidden="1">开发功能进度总表!$A$10:$U$138</definedName>
    <definedName name="_xlnm._FilterDatabase" localSheetId="2" hidden="1">美术角色进度总表!$A$14:$AE$14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I201" i="1" l="1"/>
  <c r="F163" i="1"/>
  <c r="F164" i="1"/>
  <c r="E163" i="1"/>
  <c r="E164" i="1"/>
  <c r="E159" i="1"/>
  <c r="E160" i="1"/>
  <c r="E161" i="1"/>
  <c r="F158" i="1"/>
  <c r="F159" i="1"/>
  <c r="F160" i="1"/>
  <c r="F161" i="1"/>
  <c r="E158" i="1"/>
  <c r="F157" i="1"/>
  <c r="E157" i="1"/>
  <c r="D169" i="1"/>
  <c r="E169" i="1"/>
  <c r="F169" i="1"/>
  <c r="G169" i="1"/>
  <c r="H169" i="1"/>
  <c r="D170" i="1"/>
  <c r="E170" i="1"/>
  <c r="F170" i="1"/>
  <c r="G170" i="1"/>
  <c r="H170" i="1"/>
  <c r="D171" i="1"/>
  <c r="E171" i="1"/>
  <c r="F171" i="1"/>
  <c r="G171" i="1"/>
  <c r="H171" i="1"/>
  <c r="D172" i="1"/>
  <c r="E172" i="1"/>
  <c r="F172" i="1"/>
  <c r="G172" i="1"/>
  <c r="H172" i="1"/>
  <c r="D173" i="1"/>
  <c r="E173" i="1"/>
  <c r="F173" i="1"/>
  <c r="G173" i="1"/>
  <c r="H173" i="1"/>
  <c r="D174" i="1"/>
  <c r="E174" i="1"/>
  <c r="F174" i="1"/>
  <c r="G174" i="1"/>
  <c r="H174" i="1"/>
  <c r="D175" i="1"/>
  <c r="E175" i="1"/>
  <c r="F175" i="1"/>
  <c r="G175" i="1"/>
  <c r="H175" i="1"/>
  <c r="H168" i="1"/>
  <c r="G168" i="1"/>
  <c r="F168" i="1"/>
  <c r="E168" i="1"/>
  <c r="D168" i="1"/>
  <c r="C169" i="1"/>
  <c r="C170" i="1"/>
  <c r="C171" i="1"/>
  <c r="C172" i="1"/>
  <c r="C173" i="1"/>
  <c r="C174" i="1"/>
  <c r="C175" i="1"/>
  <c r="C168" i="1"/>
  <c r="I195" i="1"/>
  <c r="I197" i="1" s="1"/>
  <c r="F201" i="1"/>
  <c r="C201" i="1"/>
  <c r="C197" i="1"/>
  <c r="C12" i="1"/>
  <c r="C96" i="1"/>
  <c r="D96" i="1"/>
  <c r="F96" i="1"/>
  <c r="G82" i="1"/>
  <c r="G86" i="1"/>
  <c r="G87" i="1"/>
  <c r="G88" i="1"/>
  <c r="G92" i="1"/>
  <c r="G93" i="1"/>
  <c r="G97" i="1"/>
  <c r="C94" i="1"/>
  <c r="D94" i="1"/>
  <c r="F94" i="1"/>
  <c r="C95" i="1"/>
  <c r="D95" i="1"/>
  <c r="F95" i="1"/>
  <c r="C97" i="1"/>
  <c r="D97" i="1"/>
  <c r="F97" i="1"/>
  <c r="C92" i="1"/>
  <c r="D92" i="1"/>
  <c r="F92" i="1"/>
  <c r="C93" i="1"/>
  <c r="D93" i="1"/>
  <c r="F93" i="1"/>
  <c r="C91" i="1"/>
  <c r="D91" i="1"/>
  <c r="F91" i="1"/>
  <c r="E88" i="1"/>
  <c r="L38" i="7"/>
  <c r="M38" i="7"/>
  <c r="N38" i="7"/>
  <c r="O38" i="7"/>
  <c r="P38" i="7"/>
  <c r="Q38" i="7"/>
  <c r="L39" i="7"/>
  <c r="M39" i="7"/>
  <c r="N39" i="7"/>
  <c r="O39" i="7"/>
  <c r="P39" i="7"/>
  <c r="Q39" i="7"/>
  <c r="L40" i="7"/>
  <c r="M40" i="7"/>
  <c r="N40" i="7"/>
  <c r="O40" i="7"/>
  <c r="P40" i="7"/>
  <c r="Q40" i="7"/>
  <c r="L41" i="7"/>
  <c r="M41" i="7"/>
  <c r="N41" i="7"/>
  <c r="O41" i="7"/>
  <c r="P41" i="7"/>
  <c r="Q41" i="7"/>
  <c r="L42" i="7"/>
  <c r="M42" i="7"/>
  <c r="N42" i="7"/>
  <c r="O42" i="7"/>
  <c r="P42" i="7"/>
  <c r="Q42" i="7"/>
  <c r="L43" i="7"/>
  <c r="M43" i="7"/>
  <c r="N43" i="7"/>
  <c r="O43" i="7"/>
  <c r="P43" i="7"/>
  <c r="Q43" i="7"/>
  <c r="L44" i="7"/>
  <c r="M44" i="7"/>
  <c r="N44" i="7"/>
  <c r="O44" i="7"/>
  <c r="P44" i="7"/>
  <c r="Q44" i="7"/>
  <c r="L45" i="7"/>
  <c r="M45" i="7"/>
  <c r="N45" i="7"/>
  <c r="O45" i="7"/>
  <c r="P45" i="7"/>
  <c r="Q45" i="7"/>
  <c r="L46" i="7"/>
  <c r="M46" i="7"/>
  <c r="N46" i="7"/>
  <c r="O46" i="7"/>
  <c r="P46" i="7"/>
  <c r="Q46" i="7"/>
  <c r="L47" i="7"/>
  <c r="M47" i="7"/>
  <c r="N47" i="7"/>
  <c r="O47" i="7"/>
  <c r="P47" i="7"/>
  <c r="Q47" i="7"/>
  <c r="L48" i="7"/>
  <c r="M48" i="7"/>
  <c r="N48" i="7"/>
  <c r="O48" i="7"/>
  <c r="P48" i="7"/>
  <c r="Q48" i="7"/>
  <c r="L49" i="7"/>
  <c r="M49" i="7"/>
  <c r="N49" i="7"/>
  <c r="O49" i="7"/>
  <c r="P49" i="7"/>
  <c r="Q49" i="7"/>
  <c r="L50" i="7"/>
  <c r="M50" i="7"/>
  <c r="N50" i="7"/>
  <c r="O50" i="7"/>
  <c r="P50" i="7"/>
  <c r="Q50" i="7"/>
  <c r="L51" i="7"/>
  <c r="M51" i="7"/>
  <c r="N51" i="7"/>
  <c r="O51" i="7"/>
  <c r="P51" i="7"/>
  <c r="Q51" i="7"/>
  <c r="L52" i="7"/>
  <c r="M52" i="7"/>
  <c r="N52" i="7"/>
  <c r="O52" i="7"/>
  <c r="P52" i="7"/>
  <c r="Q52" i="7"/>
  <c r="L53" i="7"/>
  <c r="M53" i="7"/>
  <c r="N53" i="7"/>
  <c r="O53" i="7"/>
  <c r="P53" i="7"/>
  <c r="Q53" i="7"/>
  <c r="L54" i="7"/>
  <c r="M54" i="7"/>
  <c r="N54" i="7"/>
  <c r="O54" i="7"/>
  <c r="P54" i="7"/>
  <c r="Q54" i="7"/>
  <c r="L55" i="7"/>
  <c r="M55" i="7"/>
  <c r="N55" i="7"/>
  <c r="O55" i="7"/>
  <c r="P55" i="7"/>
  <c r="Q55" i="7"/>
  <c r="L56" i="7"/>
  <c r="M56" i="7"/>
  <c r="N56" i="7"/>
  <c r="O56" i="7"/>
  <c r="P56" i="7"/>
  <c r="Q56" i="7"/>
  <c r="L57" i="7"/>
  <c r="M57" i="7"/>
  <c r="N57" i="7"/>
  <c r="O57" i="7"/>
  <c r="P57" i="7"/>
  <c r="Q57" i="7"/>
  <c r="L58" i="7"/>
  <c r="M58" i="7"/>
  <c r="N58" i="7"/>
  <c r="O58" i="7"/>
  <c r="P58" i="7"/>
  <c r="Q58" i="7"/>
  <c r="L59" i="7"/>
  <c r="M59" i="7"/>
  <c r="N59" i="7"/>
  <c r="O59" i="7"/>
  <c r="P59" i="7"/>
  <c r="Q59" i="7"/>
  <c r="L60" i="7"/>
  <c r="M60" i="7"/>
  <c r="N60" i="7"/>
  <c r="O60" i="7"/>
  <c r="P60" i="7"/>
  <c r="Q60" i="7"/>
  <c r="L61" i="7"/>
  <c r="M61" i="7"/>
  <c r="N61" i="7"/>
  <c r="O61" i="7"/>
  <c r="P61" i="7"/>
  <c r="Q61" i="7"/>
  <c r="L62" i="7"/>
  <c r="M62" i="7"/>
  <c r="N62" i="7"/>
  <c r="O62" i="7"/>
  <c r="P62" i="7"/>
  <c r="Q62" i="7"/>
  <c r="L63" i="7"/>
  <c r="M63" i="7"/>
  <c r="N63" i="7"/>
  <c r="O63" i="7"/>
  <c r="P63" i="7"/>
  <c r="Q63" i="7"/>
  <c r="L64" i="7"/>
  <c r="M64" i="7"/>
  <c r="N64" i="7"/>
  <c r="O64" i="7"/>
  <c r="P64" i="7"/>
  <c r="Q64" i="7"/>
  <c r="L65" i="7"/>
  <c r="M65" i="7"/>
  <c r="N65" i="7"/>
  <c r="O65" i="7"/>
  <c r="P65" i="7"/>
  <c r="Q65" i="7"/>
  <c r="L66" i="7"/>
  <c r="M66" i="7"/>
  <c r="N66" i="7"/>
  <c r="O66" i="7"/>
  <c r="P66" i="7"/>
  <c r="Q66" i="7"/>
  <c r="L67" i="7"/>
  <c r="M67" i="7"/>
  <c r="N67" i="7"/>
  <c r="O67" i="7"/>
  <c r="P67" i="7"/>
  <c r="Q67" i="7"/>
  <c r="L68" i="7"/>
  <c r="M68" i="7"/>
  <c r="N68" i="7"/>
  <c r="O68" i="7"/>
  <c r="P68" i="7"/>
  <c r="Q68" i="7"/>
  <c r="L69" i="7"/>
  <c r="M69" i="7"/>
  <c r="N69" i="7"/>
  <c r="O69" i="7"/>
  <c r="P69" i="7"/>
  <c r="Q69" i="7"/>
  <c r="L70" i="7"/>
  <c r="M70" i="7"/>
  <c r="N70" i="7"/>
  <c r="O70" i="7"/>
  <c r="P70" i="7"/>
  <c r="Q70" i="7"/>
  <c r="L71" i="7"/>
  <c r="M71" i="7"/>
  <c r="N71" i="7"/>
  <c r="O71" i="7"/>
  <c r="P71" i="7"/>
  <c r="Q71" i="7"/>
  <c r="L72" i="7"/>
  <c r="M72" i="7"/>
  <c r="N72" i="7"/>
  <c r="O72" i="7"/>
  <c r="P72" i="7"/>
  <c r="Q72" i="7"/>
  <c r="L73" i="7"/>
  <c r="M73" i="7"/>
  <c r="N73" i="7"/>
  <c r="O73" i="7"/>
  <c r="P73" i="7"/>
  <c r="Q73" i="7"/>
  <c r="L74" i="7"/>
  <c r="M74" i="7"/>
  <c r="N74" i="7"/>
  <c r="O74" i="7"/>
  <c r="P74" i="7"/>
  <c r="Q74" i="7"/>
  <c r="L75" i="7"/>
  <c r="M75" i="7"/>
  <c r="N75" i="7"/>
  <c r="O75" i="7"/>
  <c r="P75" i="7"/>
  <c r="Q75" i="7"/>
  <c r="L76" i="7"/>
  <c r="M76" i="7"/>
  <c r="N76" i="7"/>
  <c r="O76" i="7"/>
  <c r="Q76" i="7"/>
  <c r="L77" i="7"/>
  <c r="M77" i="7"/>
  <c r="N77" i="7"/>
  <c r="O77" i="7"/>
  <c r="P77" i="7"/>
  <c r="Q77" i="7"/>
  <c r="L78" i="7"/>
  <c r="M78" i="7"/>
  <c r="O78" i="7"/>
  <c r="L79" i="7"/>
  <c r="M79" i="7"/>
  <c r="N79" i="7"/>
  <c r="O79" i="7"/>
  <c r="P79" i="7"/>
  <c r="Q79" i="7"/>
  <c r="L80" i="7"/>
  <c r="M80" i="7"/>
  <c r="N80" i="7"/>
  <c r="O80" i="7"/>
  <c r="P80" i="7"/>
  <c r="Q80" i="7"/>
  <c r="L81" i="7"/>
  <c r="O81" i="7"/>
  <c r="L82" i="7"/>
  <c r="O82" i="7"/>
  <c r="L83" i="7"/>
  <c r="O83" i="7"/>
  <c r="L84" i="7"/>
  <c r="O84" i="7"/>
  <c r="L85" i="7"/>
  <c r="O85" i="7"/>
  <c r="L86" i="7"/>
  <c r="O86" i="7"/>
  <c r="L87" i="7"/>
  <c r="O87" i="7"/>
  <c r="L88" i="7"/>
  <c r="O88" i="7"/>
  <c r="L89" i="7"/>
  <c r="O89" i="7"/>
  <c r="L90" i="7"/>
  <c r="M90" i="7"/>
  <c r="O90" i="7"/>
  <c r="L91" i="7"/>
  <c r="M91" i="7"/>
  <c r="O91" i="7"/>
  <c r="L92" i="7"/>
  <c r="M92" i="7"/>
  <c r="O92" i="7"/>
  <c r="L93" i="7"/>
  <c r="M93" i="7"/>
  <c r="O93" i="7"/>
  <c r="L94" i="7"/>
  <c r="M94" i="7"/>
  <c r="N94" i="7"/>
  <c r="O94" i="7"/>
  <c r="P94" i="7"/>
  <c r="Q94" i="7"/>
  <c r="L95" i="7"/>
  <c r="M95" i="7"/>
  <c r="N95" i="7"/>
  <c r="O95" i="7"/>
  <c r="P95" i="7"/>
  <c r="Q95" i="7"/>
  <c r="L96" i="7"/>
  <c r="O96" i="7"/>
  <c r="L97" i="7"/>
  <c r="O97" i="7"/>
  <c r="L98" i="7"/>
  <c r="M98" i="7"/>
  <c r="O98" i="7"/>
  <c r="L99" i="7"/>
  <c r="M99" i="7"/>
  <c r="N99" i="7"/>
  <c r="O99" i="7"/>
  <c r="P99" i="7"/>
  <c r="Q99" i="7"/>
  <c r="L100" i="7"/>
  <c r="M100" i="7"/>
  <c r="N100" i="7"/>
  <c r="O100" i="7"/>
  <c r="P100" i="7"/>
  <c r="Q100" i="7"/>
  <c r="L101" i="7"/>
  <c r="M101" i="7"/>
  <c r="N101" i="7"/>
  <c r="O101" i="7"/>
  <c r="P101" i="7"/>
  <c r="Q101" i="7"/>
  <c r="L102" i="7"/>
  <c r="M102" i="7"/>
  <c r="N102" i="7"/>
  <c r="O102" i="7"/>
  <c r="P102" i="7"/>
  <c r="Q102" i="7"/>
  <c r="L103" i="7"/>
  <c r="M103" i="7"/>
  <c r="N103" i="7"/>
  <c r="O103" i="7"/>
  <c r="P103" i="7"/>
  <c r="Q103" i="7"/>
  <c r="L104" i="7"/>
  <c r="M104" i="7"/>
  <c r="N104" i="7"/>
  <c r="O104" i="7"/>
  <c r="P104" i="7"/>
  <c r="Q104" i="7"/>
  <c r="L105" i="7"/>
  <c r="M105" i="7"/>
  <c r="O105" i="7"/>
  <c r="L106" i="7"/>
  <c r="M106" i="7"/>
  <c r="O106" i="7"/>
  <c r="L107" i="7"/>
  <c r="M107" i="7"/>
  <c r="O107" i="7"/>
  <c r="L108" i="7"/>
  <c r="M108" i="7"/>
  <c r="O108" i="7"/>
  <c r="L109" i="7"/>
  <c r="M109" i="7"/>
  <c r="N109" i="7"/>
  <c r="O109" i="7"/>
  <c r="P109" i="7"/>
  <c r="Q109" i="7"/>
  <c r="L110" i="7"/>
  <c r="M110" i="7"/>
  <c r="N110" i="7"/>
  <c r="O110" i="7"/>
  <c r="P110" i="7"/>
  <c r="Q110" i="7"/>
  <c r="L111" i="7"/>
  <c r="M111" i="7"/>
  <c r="N111" i="7"/>
  <c r="O111" i="7"/>
  <c r="P111" i="7"/>
  <c r="Q111" i="7"/>
  <c r="L112" i="7"/>
  <c r="M112" i="7"/>
  <c r="N112" i="7"/>
  <c r="O112" i="7"/>
  <c r="P112" i="7"/>
  <c r="Q112" i="7"/>
  <c r="L113" i="7"/>
  <c r="M113" i="7"/>
  <c r="N113" i="7"/>
  <c r="O113" i="7"/>
  <c r="P113" i="7"/>
  <c r="Q113" i="7"/>
  <c r="L114" i="7"/>
  <c r="M114" i="7"/>
  <c r="N114" i="7"/>
  <c r="O114" i="7"/>
  <c r="P114" i="7"/>
  <c r="Q114" i="7"/>
  <c r="L115" i="7"/>
  <c r="M115" i="7"/>
  <c r="N115" i="7"/>
  <c r="O115" i="7"/>
  <c r="P115" i="7"/>
  <c r="Q115" i="7"/>
  <c r="L116" i="7"/>
  <c r="M116" i="7"/>
  <c r="N116" i="7"/>
  <c r="O116" i="7"/>
  <c r="P116" i="7"/>
  <c r="Q116" i="7"/>
  <c r="L117" i="7"/>
  <c r="M117" i="7"/>
  <c r="N117" i="7"/>
  <c r="O117" i="7"/>
  <c r="P117" i="7"/>
  <c r="Q117" i="7"/>
  <c r="L118" i="7"/>
  <c r="M118" i="7"/>
  <c r="O118" i="7"/>
  <c r="L119" i="7"/>
  <c r="M119" i="7"/>
  <c r="O119" i="7"/>
  <c r="L120" i="7"/>
  <c r="M120" i="7"/>
  <c r="O120" i="7"/>
  <c r="L121" i="7"/>
  <c r="M121" i="7"/>
  <c r="N121" i="7"/>
  <c r="O121" i="7"/>
  <c r="P121" i="7"/>
  <c r="Q121" i="7"/>
  <c r="L122" i="7"/>
  <c r="M122" i="7"/>
  <c r="O122" i="7"/>
  <c r="L123" i="7"/>
  <c r="M123" i="7"/>
  <c r="N123" i="7"/>
  <c r="O123" i="7"/>
  <c r="P123" i="7"/>
  <c r="Q123" i="7"/>
  <c r="L124" i="7"/>
  <c r="M124" i="7"/>
  <c r="O124" i="7"/>
  <c r="L125" i="7"/>
  <c r="M125" i="7"/>
  <c r="O125" i="7"/>
  <c r="L126" i="7"/>
  <c r="M126" i="7"/>
  <c r="O126" i="7"/>
  <c r="L127" i="7"/>
  <c r="M127" i="7"/>
  <c r="N127" i="7"/>
  <c r="O127" i="7"/>
  <c r="P127" i="7"/>
  <c r="Q127" i="7"/>
  <c r="L128" i="7"/>
  <c r="M128" i="7"/>
  <c r="O128" i="7"/>
  <c r="L129" i="7"/>
  <c r="M129" i="7"/>
  <c r="N129" i="7"/>
  <c r="O129" i="7"/>
  <c r="P129" i="7"/>
  <c r="Q129" i="7"/>
  <c r="L130" i="7"/>
  <c r="M130" i="7"/>
  <c r="N130" i="7"/>
  <c r="O130" i="7"/>
  <c r="P130" i="7"/>
  <c r="Q130" i="7"/>
  <c r="L131" i="7"/>
  <c r="M131" i="7"/>
  <c r="O131" i="7"/>
  <c r="L132" i="7"/>
  <c r="M132" i="7"/>
  <c r="O132" i="7"/>
  <c r="L133" i="7"/>
  <c r="M133" i="7"/>
  <c r="N133" i="7"/>
  <c r="O133" i="7"/>
  <c r="P133" i="7"/>
  <c r="Q133" i="7"/>
  <c r="L134" i="7"/>
  <c r="M134" i="7"/>
  <c r="N134" i="7"/>
  <c r="O134" i="7"/>
  <c r="P134" i="7"/>
  <c r="Q134" i="7"/>
  <c r="L135" i="7"/>
  <c r="M135" i="7"/>
  <c r="O135" i="7"/>
  <c r="L136" i="7"/>
  <c r="M136" i="7"/>
  <c r="O136" i="7"/>
  <c r="L137" i="7"/>
  <c r="M137" i="7"/>
  <c r="N137" i="7"/>
  <c r="O137" i="7"/>
  <c r="P137" i="7"/>
  <c r="Q137" i="7"/>
  <c r="L138" i="7"/>
  <c r="M138" i="7"/>
  <c r="N138" i="7"/>
  <c r="O138" i="7"/>
  <c r="P138" i="7"/>
  <c r="Q138" i="7"/>
  <c r="L139" i="7"/>
  <c r="M139" i="7"/>
  <c r="N139" i="7"/>
  <c r="O139" i="7"/>
  <c r="P139" i="7"/>
  <c r="Q139" i="7"/>
  <c r="L140" i="7"/>
  <c r="M140" i="7"/>
  <c r="N140" i="7"/>
  <c r="O140" i="7"/>
  <c r="P140" i="7"/>
  <c r="Q140" i="7"/>
  <c r="L141" i="7"/>
  <c r="M141" i="7"/>
  <c r="N141" i="7"/>
  <c r="O141" i="7"/>
  <c r="P141" i="7"/>
  <c r="Q141" i="7"/>
  <c r="L142" i="7"/>
  <c r="M142" i="7"/>
  <c r="N142" i="7"/>
  <c r="O142" i="7"/>
  <c r="P142" i="7"/>
  <c r="Q142" i="7"/>
  <c r="L143" i="7"/>
  <c r="M143" i="7"/>
  <c r="N143" i="7"/>
  <c r="O143" i="7"/>
  <c r="P143" i="7"/>
  <c r="Q143" i="7"/>
  <c r="L144" i="7"/>
  <c r="M144" i="7"/>
  <c r="N144" i="7"/>
  <c r="O144" i="7"/>
  <c r="P144" i="7"/>
  <c r="Q144" i="7"/>
  <c r="L145" i="7"/>
  <c r="M145" i="7"/>
  <c r="N145" i="7"/>
  <c r="O145" i="7"/>
  <c r="P145" i="7"/>
  <c r="Q145" i="7"/>
  <c r="L146" i="7"/>
  <c r="M146" i="7"/>
  <c r="N146" i="7"/>
  <c r="O146" i="7"/>
  <c r="P146" i="7"/>
  <c r="Q146" i="7"/>
  <c r="L147" i="7"/>
  <c r="M147" i="7"/>
  <c r="N147" i="7"/>
  <c r="O147" i="7"/>
  <c r="P147" i="7"/>
  <c r="Q147" i="7"/>
  <c r="L148" i="7"/>
  <c r="M148" i="7"/>
  <c r="N148" i="7"/>
  <c r="O148" i="7"/>
  <c r="P148" i="7"/>
  <c r="Q148" i="7"/>
  <c r="L149" i="7"/>
  <c r="M149" i="7"/>
  <c r="N149" i="7"/>
  <c r="O149" i="7"/>
  <c r="P149" i="7"/>
  <c r="Q149" i="7"/>
  <c r="L150" i="7"/>
  <c r="M150" i="7"/>
  <c r="O150" i="7"/>
  <c r="L151" i="7"/>
  <c r="M151" i="7"/>
  <c r="O151" i="7"/>
  <c r="L152" i="7"/>
  <c r="O152" i="7"/>
  <c r="L153" i="7"/>
  <c r="O153" i="7"/>
  <c r="L154" i="7"/>
  <c r="O154" i="7"/>
  <c r="L155" i="7"/>
  <c r="M155" i="7"/>
  <c r="O155" i="7"/>
  <c r="L156" i="7"/>
  <c r="M156" i="7"/>
  <c r="N156" i="7"/>
  <c r="O156" i="7"/>
  <c r="P156" i="7"/>
  <c r="Q156" i="7"/>
  <c r="L157" i="7"/>
  <c r="M157" i="7"/>
  <c r="N157" i="7"/>
  <c r="O157" i="7"/>
  <c r="P157" i="7"/>
  <c r="Q157" i="7"/>
  <c r="L158" i="7"/>
  <c r="M158" i="7"/>
  <c r="N158" i="7"/>
  <c r="O158" i="7"/>
  <c r="P158" i="7"/>
  <c r="Q158" i="7"/>
  <c r="L159" i="7"/>
  <c r="M159" i="7"/>
  <c r="N159" i="7"/>
  <c r="O159" i="7"/>
  <c r="P159" i="7"/>
  <c r="L160" i="7"/>
  <c r="M160" i="7"/>
  <c r="N160" i="7"/>
  <c r="O160" i="7"/>
  <c r="P160" i="7"/>
  <c r="Q160" i="7"/>
  <c r="L161" i="7"/>
  <c r="M161" i="7"/>
  <c r="N161" i="7"/>
  <c r="O161" i="7"/>
  <c r="P161" i="7"/>
  <c r="Q161" i="7"/>
  <c r="L34" i="7"/>
  <c r="M34" i="7"/>
  <c r="N34" i="7"/>
  <c r="O34" i="7"/>
  <c r="P34" i="7"/>
  <c r="Q34" i="7"/>
  <c r="L35" i="7"/>
  <c r="M35" i="7"/>
  <c r="N35" i="7"/>
  <c r="O35" i="7"/>
  <c r="P35" i="7"/>
  <c r="Q35" i="7"/>
  <c r="L36" i="7"/>
  <c r="M36" i="7"/>
  <c r="N36" i="7"/>
  <c r="O36" i="7"/>
  <c r="P36" i="7"/>
  <c r="Q36" i="7"/>
  <c r="L37" i="7"/>
  <c r="M37" i="7"/>
  <c r="N37" i="7"/>
  <c r="O37" i="7"/>
  <c r="P37" i="7"/>
  <c r="Q37" i="7"/>
  <c r="J135" i="7"/>
  <c r="J136" i="7"/>
  <c r="J137" i="7"/>
  <c r="J138" i="7"/>
  <c r="J139" i="7"/>
  <c r="J140" i="7"/>
  <c r="J141" i="7"/>
  <c r="J142" i="7"/>
  <c r="J143" i="7"/>
  <c r="J144" i="7"/>
  <c r="J145" i="7"/>
  <c r="J146" i="7"/>
  <c r="J147" i="7"/>
  <c r="J148" i="7"/>
  <c r="J149" i="7"/>
  <c r="J150" i="7"/>
  <c r="J151" i="7"/>
  <c r="J152" i="7"/>
  <c r="J153" i="7"/>
  <c r="J154" i="7"/>
  <c r="J155" i="7"/>
  <c r="J156" i="7"/>
  <c r="J157" i="7"/>
  <c r="J158" i="7"/>
  <c r="J159" i="7"/>
  <c r="J160" i="7"/>
  <c r="J161" i="7"/>
  <c r="J121" i="7"/>
  <c r="J122" i="7"/>
  <c r="J123" i="7"/>
  <c r="J124" i="7"/>
  <c r="J125" i="7"/>
  <c r="J126" i="7"/>
  <c r="J127" i="7"/>
  <c r="J128" i="7"/>
  <c r="J129" i="7"/>
  <c r="J130" i="7"/>
  <c r="J131" i="7"/>
  <c r="J132" i="7"/>
  <c r="J133" i="7"/>
  <c r="J134" i="7"/>
  <c r="J92" i="7"/>
  <c r="J93" i="7"/>
  <c r="J94" i="7"/>
  <c r="J95" i="7"/>
  <c r="J96" i="7"/>
  <c r="J97" i="7"/>
  <c r="J98" i="7"/>
  <c r="J99" i="7"/>
  <c r="J100" i="7"/>
  <c r="J101" i="7"/>
  <c r="J102" i="7"/>
  <c r="J103" i="7"/>
  <c r="J104" i="7"/>
  <c r="J105" i="7"/>
  <c r="J106" i="7"/>
  <c r="J107" i="7"/>
  <c r="J108" i="7"/>
  <c r="J109" i="7"/>
  <c r="J110" i="7"/>
  <c r="J111" i="7"/>
  <c r="J112" i="7"/>
  <c r="J113" i="7"/>
  <c r="J114" i="7"/>
  <c r="J115" i="7"/>
  <c r="J116" i="7"/>
  <c r="J117" i="7"/>
  <c r="J118" i="7"/>
  <c r="J119" i="7"/>
  <c r="J120" i="7"/>
  <c r="J35" i="7"/>
  <c r="J36" i="7"/>
  <c r="J37" i="7"/>
  <c r="J38" i="7"/>
  <c r="J39" i="7"/>
  <c r="J40" i="7"/>
  <c r="J41" i="7"/>
  <c r="J42" i="7"/>
  <c r="J43" i="7"/>
  <c r="J44" i="7"/>
  <c r="J45" i="7"/>
  <c r="J46" i="7"/>
  <c r="J47" i="7"/>
  <c r="J48" i="7"/>
  <c r="J51" i="7"/>
  <c r="J52" i="7"/>
  <c r="J53" i="7"/>
  <c r="J54" i="7"/>
  <c r="J56" i="7"/>
  <c r="J57" i="7"/>
  <c r="J58" i="7"/>
  <c r="J59" i="7"/>
  <c r="J66" i="7"/>
  <c r="J67" i="7"/>
  <c r="J68" i="7"/>
  <c r="J69" i="7"/>
  <c r="J71" i="7"/>
  <c r="J77" i="7"/>
  <c r="J78" i="7"/>
  <c r="J79" i="7"/>
  <c r="J80" i="7"/>
  <c r="J91" i="7"/>
  <c r="J90" i="7"/>
  <c r="J89" i="7"/>
  <c r="J88" i="7"/>
  <c r="J87" i="7"/>
  <c r="J86" i="7"/>
  <c r="J85" i="7"/>
  <c r="J84" i="7"/>
  <c r="J83" i="7"/>
  <c r="J82" i="7"/>
  <c r="J81" i="7"/>
  <c r="J76" i="7"/>
  <c r="J75" i="7"/>
  <c r="J74" i="7"/>
  <c r="J73" i="7"/>
  <c r="J72" i="7"/>
  <c r="J70" i="7"/>
  <c r="J65" i="7"/>
  <c r="J64" i="7"/>
  <c r="J63" i="7"/>
  <c r="J62" i="7"/>
  <c r="J61" i="7"/>
  <c r="J60" i="7"/>
  <c r="J55" i="7"/>
  <c r="J50" i="7"/>
  <c r="J49" i="7"/>
  <c r="J34" i="7"/>
  <c r="R35" i="7" l="1"/>
  <c r="F90" i="1" l="1"/>
  <c r="D90" i="1"/>
  <c r="C90" i="1"/>
  <c r="F89" i="1"/>
  <c r="D89" i="1"/>
  <c r="C89" i="1"/>
  <c r="F88" i="1"/>
  <c r="D88" i="1"/>
  <c r="C88" i="1"/>
  <c r="F87" i="1"/>
  <c r="E87" i="1"/>
  <c r="D87" i="1"/>
  <c r="C87" i="1"/>
  <c r="F86" i="1"/>
  <c r="E86" i="1"/>
  <c r="D86" i="1"/>
  <c r="C86" i="1"/>
  <c r="F85" i="1"/>
  <c r="D85" i="1"/>
  <c r="C85" i="1"/>
  <c r="F84" i="1"/>
  <c r="D84" i="1"/>
  <c r="C84" i="1"/>
  <c r="F83" i="1"/>
  <c r="D83" i="1"/>
  <c r="C83" i="1"/>
  <c r="F82" i="1"/>
  <c r="E82" i="1"/>
  <c r="D82" i="1"/>
  <c r="C82" i="1"/>
  <c r="F81" i="1"/>
  <c r="D81" i="1"/>
  <c r="C81" i="1"/>
  <c r="F80" i="1"/>
  <c r="D80" i="1"/>
  <c r="C80" i="1"/>
  <c r="G79" i="1"/>
  <c r="F79" i="1"/>
  <c r="E79" i="1"/>
  <c r="D79" i="1"/>
  <c r="C79" i="1"/>
  <c r="F78" i="1"/>
  <c r="D78" i="1"/>
  <c r="C78" i="1"/>
  <c r="O25" i="7"/>
  <c r="O26" i="7"/>
  <c r="O27" i="7"/>
  <c r="O28" i="7"/>
  <c r="O29" i="7"/>
  <c r="O30" i="7"/>
  <c r="I3" i="7"/>
  <c r="I4" i="7"/>
  <c r="I5" i="7"/>
  <c r="I6" i="7"/>
  <c r="I7" i="7"/>
  <c r="I8" i="7"/>
  <c r="K8" i="7"/>
  <c r="K7" i="7"/>
  <c r="K6" i="7"/>
  <c r="K5" i="7"/>
  <c r="K4" i="7"/>
  <c r="K3" i="7"/>
  <c r="G11" i="4"/>
  <c r="H11" i="4"/>
  <c r="I11" i="4"/>
  <c r="G12" i="4"/>
  <c r="H12" i="4"/>
  <c r="I12" i="4"/>
  <c r="I14" i="4" l="1"/>
  <c r="I15" i="4"/>
  <c r="I16" i="4"/>
  <c r="I17" i="4"/>
  <c r="I18" i="4"/>
  <c r="I19" i="4"/>
  <c r="I20" i="4"/>
  <c r="I21" i="4"/>
  <c r="I22" i="4"/>
  <c r="I23" i="4"/>
  <c r="I24" i="4"/>
  <c r="I25" i="4"/>
  <c r="I26" i="4"/>
  <c r="I27" i="4"/>
  <c r="I28" i="4"/>
  <c r="I29" i="4"/>
  <c r="I30" i="4"/>
  <c r="I31" i="4"/>
  <c r="I32" i="4"/>
  <c r="I33" i="4"/>
  <c r="I34" i="4"/>
  <c r="I35" i="4"/>
  <c r="I36" i="4"/>
  <c r="I37" i="4"/>
  <c r="I38" i="4"/>
  <c r="I39" i="4"/>
  <c r="I99" i="4"/>
  <c r="I70" i="4"/>
  <c r="I40" i="4"/>
  <c r="I41" i="4"/>
  <c r="I42" i="4"/>
  <c r="I71" i="4"/>
  <c r="I43" i="4"/>
  <c r="I44" i="4"/>
  <c r="I45" i="4"/>
  <c r="I46" i="4"/>
  <c r="I47" i="4"/>
  <c r="I48" i="4"/>
  <c r="I49" i="4"/>
  <c r="I50" i="4"/>
  <c r="I51" i="4"/>
  <c r="I52" i="4"/>
  <c r="I72" i="4"/>
  <c r="I53" i="4"/>
  <c r="I54" i="4"/>
  <c r="I55" i="4"/>
  <c r="I56" i="4"/>
  <c r="I57" i="4"/>
  <c r="I58" i="4"/>
  <c r="I59" i="4"/>
  <c r="I60" i="4"/>
  <c r="I61" i="4"/>
  <c r="I62" i="4"/>
  <c r="I63" i="4"/>
  <c r="I64" i="4"/>
  <c r="I73" i="4"/>
  <c r="I74" i="4"/>
  <c r="I65" i="4"/>
  <c r="I66" i="4"/>
  <c r="I75" i="4"/>
  <c r="I76" i="4"/>
  <c r="I77" i="4"/>
  <c r="I100" i="4"/>
  <c r="I78" i="4"/>
  <c r="I79" i="4"/>
  <c r="I80" i="4"/>
  <c r="I81" i="4"/>
  <c r="I82" i="4"/>
  <c r="I83" i="4"/>
  <c r="I84" i="4"/>
  <c r="I85" i="4"/>
  <c r="I86" i="4"/>
  <c r="I67" i="4"/>
  <c r="I87" i="4"/>
  <c r="I68" i="4"/>
  <c r="I69" i="4"/>
  <c r="I88" i="4"/>
  <c r="I89" i="4"/>
  <c r="I90" i="4"/>
  <c r="I91" i="4"/>
  <c r="I92" i="4"/>
  <c r="I93" i="4"/>
  <c r="I94" i="4"/>
  <c r="I95" i="4"/>
  <c r="I96" i="4"/>
  <c r="I101" i="4"/>
  <c r="I102" i="4"/>
  <c r="I103" i="4"/>
  <c r="I97" i="4"/>
  <c r="I113" i="4"/>
  <c r="I98" i="4"/>
  <c r="I104" i="4"/>
  <c r="I105" i="4"/>
  <c r="I106" i="4"/>
  <c r="I107" i="4"/>
  <c r="I108" i="4"/>
  <c r="I109" i="4"/>
  <c r="I110" i="4"/>
  <c r="I114" i="4"/>
  <c r="I115" i="4"/>
  <c r="I116" i="4"/>
  <c r="I117" i="4"/>
  <c r="I118" i="4"/>
  <c r="I111" i="4"/>
  <c r="I119" i="4"/>
  <c r="I120" i="4"/>
  <c r="I121" i="4"/>
  <c r="I122" i="4"/>
  <c r="I123" i="4"/>
  <c r="I124" i="4"/>
  <c r="I125" i="4"/>
  <c r="I126" i="4"/>
  <c r="I127" i="4"/>
  <c r="I128" i="4"/>
  <c r="I129" i="4"/>
  <c r="I130" i="4"/>
  <c r="I131" i="4"/>
  <c r="I112" i="4"/>
  <c r="I132" i="4"/>
  <c r="I133" i="4"/>
  <c r="I134" i="4"/>
  <c r="I135" i="4"/>
  <c r="I136" i="4"/>
  <c r="I137" i="4"/>
  <c r="I138" i="4"/>
  <c r="I13" i="4"/>
  <c r="H30" i="4"/>
  <c r="H31" i="4"/>
  <c r="H32" i="4"/>
  <c r="H33" i="4"/>
  <c r="H34" i="4"/>
  <c r="H35" i="4"/>
  <c r="H36" i="4"/>
  <c r="H37" i="4"/>
  <c r="H38" i="4"/>
  <c r="H39" i="4"/>
  <c r="H99" i="4"/>
  <c r="H70" i="4"/>
  <c r="H40" i="4"/>
  <c r="H41" i="4"/>
  <c r="H42" i="4"/>
  <c r="H71" i="4"/>
  <c r="H43" i="4"/>
  <c r="H44" i="4"/>
  <c r="H45" i="4"/>
  <c r="H46" i="4"/>
  <c r="H47" i="4"/>
  <c r="H48" i="4"/>
  <c r="H49" i="4"/>
  <c r="H50" i="4"/>
  <c r="H51" i="4"/>
  <c r="H52" i="4"/>
  <c r="H72" i="4"/>
  <c r="H53" i="4"/>
  <c r="H54" i="4"/>
  <c r="H55" i="4"/>
  <c r="H56" i="4"/>
  <c r="H57" i="4"/>
  <c r="H58" i="4"/>
  <c r="H59" i="4"/>
  <c r="H60" i="4"/>
  <c r="H61" i="4"/>
  <c r="H62" i="4"/>
  <c r="H63" i="4"/>
  <c r="H64" i="4"/>
  <c r="H73" i="4"/>
  <c r="H74" i="4"/>
  <c r="H65" i="4"/>
  <c r="H66" i="4"/>
  <c r="H75" i="4"/>
  <c r="H76" i="4"/>
  <c r="H77" i="4"/>
  <c r="H100" i="4"/>
  <c r="H78" i="4"/>
  <c r="H79" i="4"/>
  <c r="H80" i="4"/>
  <c r="H81" i="4"/>
  <c r="H82" i="4"/>
  <c r="H83" i="4"/>
  <c r="H84" i="4"/>
  <c r="H85" i="4"/>
  <c r="H86" i="4"/>
  <c r="H67" i="4"/>
  <c r="H87" i="4"/>
  <c r="H68" i="4"/>
  <c r="H69" i="4"/>
  <c r="H88" i="4"/>
  <c r="H89" i="4"/>
  <c r="H90" i="4"/>
  <c r="H91" i="4"/>
  <c r="H92" i="4"/>
  <c r="H93" i="4"/>
  <c r="H94" i="4"/>
  <c r="H95" i="4"/>
  <c r="H96" i="4"/>
  <c r="H101" i="4"/>
  <c r="H102" i="4"/>
  <c r="H103" i="4"/>
  <c r="H97" i="4"/>
  <c r="H113" i="4"/>
  <c r="H98" i="4"/>
  <c r="H104" i="4"/>
  <c r="H105" i="4"/>
  <c r="H106" i="4"/>
  <c r="H107" i="4"/>
  <c r="H108" i="4"/>
  <c r="H109" i="4"/>
  <c r="H110" i="4"/>
  <c r="H114" i="4"/>
  <c r="H115" i="4"/>
  <c r="H116" i="4"/>
  <c r="H117" i="4"/>
  <c r="H118" i="4"/>
  <c r="H111" i="4"/>
  <c r="H119" i="4"/>
  <c r="H120" i="4"/>
  <c r="H121" i="4"/>
  <c r="H122" i="4"/>
  <c r="H123" i="4"/>
  <c r="H124" i="4"/>
  <c r="H125" i="4"/>
  <c r="H126" i="4"/>
  <c r="H127" i="4"/>
  <c r="H128" i="4"/>
  <c r="H129" i="4"/>
  <c r="H130" i="4"/>
  <c r="H131" i="4"/>
  <c r="H112" i="4"/>
  <c r="H132" i="4"/>
  <c r="H133" i="4"/>
  <c r="H134" i="4"/>
  <c r="H135" i="4"/>
  <c r="H136" i="4"/>
  <c r="H137" i="4"/>
  <c r="H138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H29" i="4"/>
  <c r="G32" i="4"/>
  <c r="G13" i="4"/>
  <c r="G14" i="4"/>
  <c r="G15" i="4"/>
  <c r="G16" i="4"/>
  <c r="G17" i="4"/>
  <c r="G18" i="4"/>
  <c r="G19" i="4"/>
  <c r="G20" i="4"/>
  <c r="G21" i="4"/>
  <c r="G22" i="4"/>
  <c r="G23" i="4"/>
  <c r="G24" i="4"/>
  <c r="G25" i="4"/>
  <c r="G26" i="4"/>
  <c r="G27" i="4"/>
  <c r="G28" i="4"/>
  <c r="G29" i="4"/>
  <c r="G30" i="4"/>
  <c r="G31" i="4"/>
  <c r="G33" i="4"/>
  <c r="G34" i="4"/>
  <c r="G35" i="4"/>
  <c r="G36" i="4"/>
  <c r="G37" i="4"/>
  <c r="G38" i="4"/>
  <c r="G39" i="4"/>
  <c r="G99" i="4"/>
  <c r="G70" i="4"/>
  <c r="G40" i="4"/>
  <c r="G41" i="4"/>
  <c r="G42" i="4"/>
  <c r="G71" i="4"/>
  <c r="G43" i="4"/>
  <c r="G44" i="4"/>
  <c r="G45" i="4"/>
  <c r="G46" i="4"/>
  <c r="G47" i="4"/>
  <c r="G48" i="4"/>
  <c r="G49" i="4"/>
  <c r="G50" i="4"/>
  <c r="G51" i="4"/>
  <c r="G52" i="4"/>
  <c r="G72" i="4"/>
  <c r="G53" i="4"/>
  <c r="G54" i="4"/>
  <c r="G55" i="4"/>
  <c r="G56" i="4"/>
  <c r="G57" i="4"/>
  <c r="G58" i="4"/>
  <c r="G59" i="4"/>
  <c r="G60" i="4"/>
  <c r="G61" i="4"/>
  <c r="G62" i="4"/>
  <c r="G63" i="4"/>
  <c r="G64" i="4"/>
  <c r="G73" i="4"/>
  <c r="G74" i="4"/>
  <c r="G65" i="4"/>
  <c r="G66" i="4"/>
  <c r="G75" i="4"/>
  <c r="G76" i="4"/>
  <c r="G77" i="4"/>
  <c r="G100" i="4"/>
  <c r="G78" i="4"/>
  <c r="G79" i="4"/>
  <c r="G80" i="4"/>
  <c r="G81" i="4"/>
  <c r="G82" i="4"/>
  <c r="G83" i="4"/>
  <c r="G84" i="4"/>
  <c r="G85" i="4"/>
  <c r="G86" i="4"/>
  <c r="G67" i="4"/>
  <c r="G87" i="4"/>
  <c r="G68" i="4"/>
  <c r="G69" i="4"/>
  <c r="G88" i="4"/>
  <c r="G89" i="4"/>
  <c r="G90" i="4"/>
  <c r="G91" i="4"/>
  <c r="G92" i="4"/>
  <c r="G93" i="4"/>
  <c r="G94" i="4"/>
  <c r="G95" i="4"/>
  <c r="G96" i="4"/>
  <c r="G101" i="4"/>
  <c r="G102" i="4"/>
  <c r="G103" i="4"/>
  <c r="G97" i="4"/>
  <c r="G113" i="4"/>
  <c r="G98" i="4"/>
  <c r="G104" i="4"/>
  <c r="G105" i="4"/>
  <c r="G106" i="4"/>
  <c r="G107" i="4"/>
  <c r="G108" i="4"/>
  <c r="G109" i="4"/>
  <c r="G110" i="4"/>
  <c r="G114" i="4"/>
  <c r="G115" i="4"/>
  <c r="G116" i="4"/>
  <c r="G117" i="4"/>
  <c r="G118" i="4"/>
  <c r="G111" i="4"/>
  <c r="G119" i="4"/>
  <c r="G120" i="4"/>
  <c r="G121" i="4"/>
  <c r="G122" i="4"/>
  <c r="G123" i="4"/>
  <c r="G124" i="4"/>
  <c r="G125" i="4"/>
  <c r="G126" i="4"/>
  <c r="G127" i="4"/>
  <c r="G128" i="4"/>
  <c r="G129" i="4"/>
  <c r="G130" i="4"/>
  <c r="G131" i="4"/>
  <c r="G112" i="4"/>
  <c r="G132" i="4"/>
  <c r="G133" i="4"/>
  <c r="G134" i="4"/>
  <c r="G135" i="4"/>
  <c r="G136" i="4"/>
  <c r="G137" i="4"/>
  <c r="G138" i="4"/>
  <c r="E8" i="5" l="1"/>
  <c r="E11" i="5" l="1"/>
  <c r="E9" i="5"/>
  <c r="E10" i="5" s="1"/>
  <c r="D8" i="4"/>
  <c r="D6" i="4"/>
  <c r="D7" i="4" s="1"/>
  <c r="D8" i="3"/>
  <c r="D9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周志明</author>
  </authors>
  <commentList>
    <comment ref="C25" authorId="0" shapeId="0" xr:uid="{5538780C-58AA-4011-B356-3B6E4A65B0CD}">
      <text>
        <r>
          <rPr>
            <b/>
            <sz val="9"/>
            <color indexed="81"/>
            <rFont val="宋体"/>
            <family val="3"/>
            <charset val="134"/>
          </rPr>
          <t>周志明:</t>
        </r>
        <r>
          <rPr>
            <sz val="9"/>
            <color indexed="81"/>
            <rFont val="宋体"/>
            <family val="3"/>
            <charset val="134"/>
          </rPr>
          <t xml:space="preserve">
原计划：3月份的开发
因为程序员未到位，所以延后到4月份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周志明</author>
  </authors>
  <commentList>
    <comment ref="D8" authorId="0" shapeId="0" xr:uid="{00000000-0006-0000-0300-000001000000}">
      <text>
        <r>
          <rPr>
            <b/>
            <sz val="9"/>
            <color indexed="81"/>
            <rFont val="宋体"/>
            <family val="3"/>
            <charset val="134"/>
          </rPr>
          <t>周志明:</t>
        </r>
        <r>
          <rPr>
            <sz val="9"/>
            <color indexed="81"/>
            <rFont val="宋体"/>
            <family val="3"/>
            <charset val="134"/>
          </rPr>
          <t xml:space="preserve">
（9*3*4）
</t>
        </r>
      </text>
    </comment>
  </commentList>
</comments>
</file>

<file path=xl/sharedStrings.xml><?xml version="1.0" encoding="utf-8"?>
<sst xmlns="http://schemas.openxmlformats.org/spreadsheetml/2006/main" count="3774" uniqueCount="663">
  <si>
    <t>时间</t>
    <phoneticPr fontId="5" type="noConversion"/>
  </si>
  <si>
    <t>2月7日~2月28日</t>
    <phoneticPr fontId="5" type="noConversion"/>
  </si>
  <si>
    <t>策划工作</t>
    <phoneticPr fontId="5" type="noConversion"/>
  </si>
  <si>
    <t>条目</t>
    <phoneticPr fontId="5" type="noConversion"/>
  </si>
  <si>
    <t>设计</t>
    <phoneticPr fontId="5" type="noConversion"/>
  </si>
  <si>
    <t>界面</t>
    <phoneticPr fontId="5" type="noConversion"/>
  </si>
  <si>
    <t>配置表</t>
    <phoneticPr fontId="5" type="noConversion"/>
  </si>
  <si>
    <t>文档</t>
    <phoneticPr fontId="5" type="noConversion"/>
  </si>
  <si>
    <t>配置数据</t>
    <phoneticPr fontId="5" type="noConversion"/>
  </si>
  <si>
    <t>HUD</t>
  </si>
  <si>
    <t>完成</t>
    <phoneticPr fontId="5" type="noConversion"/>
  </si>
  <si>
    <t>无</t>
    <phoneticPr fontId="5" type="noConversion"/>
  </si>
  <si>
    <t>玩家信息</t>
  </si>
  <si>
    <t>进行中</t>
    <phoneticPr fontId="5" type="noConversion"/>
  </si>
  <si>
    <t>设置-语言-画质-音量</t>
  </si>
  <si>
    <t>无</t>
  </si>
  <si>
    <t>背包-道具</t>
  </si>
  <si>
    <t>道具tips</t>
  </si>
  <si>
    <t>道具-宝箱-多选一</t>
  </si>
  <si>
    <t>道具使用逻辑</t>
  </si>
  <si>
    <t>reward逻辑</t>
  </si>
  <si>
    <t>reward界面</t>
  </si>
  <si>
    <t>大loading</t>
    <phoneticPr fontId="5" type="noConversion"/>
  </si>
  <si>
    <t>热更loading</t>
  </si>
  <si>
    <t>小loading</t>
  </si>
  <si>
    <t>弱网loading</t>
  </si>
  <si>
    <t>局部加载loading</t>
  </si>
  <si>
    <t>邮件</t>
    <phoneticPr fontId="5" type="noConversion"/>
  </si>
  <si>
    <t>战斗</t>
    <phoneticPr fontId="5" type="noConversion"/>
  </si>
  <si>
    <t>布阵</t>
    <phoneticPr fontId="5" type="noConversion"/>
  </si>
  <si>
    <t>程序工作</t>
    <phoneticPr fontId="5" type="noConversion"/>
  </si>
  <si>
    <t>前端</t>
    <phoneticPr fontId="5" type="noConversion"/>
  </si>
  <si>
    <t>调整底层协议包结构</t>
    <phoneticPr fontId="5" type="noConversion"/>
  </si>
  <si>
    <t>调整资源加载、释放策略</t>
    <phoneticPr fontId="5" type="noConversion"/>
  </si>
  <si>
    <t>调整UI生命周期，优化内存</t>
    <phoneticPr fontId="5" type="noConversion"/>
  </si>
  <si>
    <t>添加ASE、UIPartical插件</t>
    <phoneticPr fontId="5" type="noConversion"/>
  </si>
  <si>
    <t>制作纯lua ui管理器</t>
    <phoneticPr fontId="5" type="noConversion"/>
  </si>
  <si>
    <t>后端</t>
    <phoneticPr fontId="5" type="noConversion"/>
  </si>
  <si>
    <t>Gradle项目自动化构建功能开发</t>
    <phoneticPr fontId="5" type="noConversion"/>
  </si>
  <si>
    <t>GMT角色权限管理模块开发</t>
    <phoneticPr fontId="5" type="noConversion"/>
  </si>
  <si>
    <t>ue可视化组件开发</t>
    <phoneticPr fontId="5" type="noConversion"/>
  </si>
  <si>
    <t>数据表导入/分发模块开发</t>
    <phoneticPr fontId="5" type="noConversion"/>
  </si>
  <si>
    <t>美术成果展示</t>
    <phoneticPr fontId="5" type="noConversion"/>
  </si>
  <si>
    <t>版本截止时间</t>
    <phoneticPr fontId="5" type="noConversion"/>
  </si>
  <si>
    <t>2022.3.31</t>
    <phoneticPr fontId="5" type="noConversion"/>
  </si>
  <si>
    <t>版本目标</t>
    <phoneticPr fontId="5" type="noConversion"/>
  </si>
  <si>
    <t>1.游戏基础支持功能的开发</t>
    <phoneticPr fontId="5" type="noConversion"/>
  </si>
  <si>
    <t>2.完成战斗基础及技能基础逻辑的开发</t>
    <phoneticPr fontId="5" type="noConversion"/>
  </si>
  <si>
    <t>重要节点</t>
    <phoneticPr fontId="5" type="noConversion"/>
  </si>
  <si>
    <t>内容</t>
    <phoneticPr fontId="5" type="noConversion"/>
  </si>
  <si>
    <t>完成打包流程（23号开始），可以进行外网登录，HUD</t>
    <phoneticPr fontId="5" type="noConversion"/>
  </si>
  <si>
    <t>商店</t>
  </si>
  <si>
    <t>未开始</t>
    <phoneticPr fontId="5" type="noConversion"/>
  </si>
  <si>
    <t>战斗种族BUFF的界面</t>
  </si>
  <si>
    <t>战斗结算【含多种，未枚举】</t>
  </si>
  <si>
    <t>英雄List</t>
  </si>
  <si>
    <t>英雄界面</t>
  </si>
  <si>
    <t>英雄技能界面</t>
  </si>
  <si>
    <t>技能tips</t>
  </si>
  <si>
    <t>抽卡</t>
  </si>
  <si>
    <t>四选一抽卡</t>
  </si>
  <si>
    <t>心愿单</t>
  </si>
  <si>
    <t>新将获得展示</t>
  </si>
  <si>
    <t>主线推图【含奖励选择等】</t>
  </si>
  <si>
    <t>关卡信息</t>
  </si>
  <si>
    <t>技能强度模板</t>
    <phoneticPr fontId="5" type="noConversion"/>
  </si>
  <si>
    <t>技能具体参数</t>
    <phoneticPr fontId="5" type="noConversion"/>
  </si>
  <si>
    <t>开发列表</t>
    <phoneticPr fontId="5" type="noConversion"/>
  </si>
  <si>
    <t>联调</t>
    <phoneticPr fontId="5" type="noConversion"/>
  </si>
  <si>
    <t>测试</t>
    <phoneticPr fontId="5" type="noConversion"/>
  </si>
  <si>
    <t>GMT</t>
    <phoneticPr fontId="5" type="noConversion"/>
  </si>
  <si>
    <t>底层-数据类型</t>
    <phoneticPr fontId="5" type="noConversion"/>
  </si>
  <si>
    <t>底层-数据落地</t>
    <phoneticPr fontId="5" type="noConversion"/>
  </si>
  <si>
    <t>制作addressable小demo做增量包、整包更新测试</t>
    <phoneticPr fontId="5" type="noConversion"/>
  </si>
  <si>
    <t>做项目打包分包准备</t>
    <phoneticPr fontId="5" type="noConversion"/>
  </si>
  <si>
    <t>shader及后处理分析规划</t>
    <phoneticPr fontId="5" type="noConversion"/>
  </si>
  <si>
    <t>未开始</t>
  </si>
  <si>
    <t>商店</t>
    <phoneticPr fontId="5" type="noConversion"/>
  </si>
  <si>
    <t>战斗种族BUFF的界面</t>
    <phoneticPr fontId="5" type="noConversion"/>
  </si>
  <si>
    <t>第二次封板</t>
    <phoneticPr fontId="5" type="noConversion"/>
  </si>
  <si>
    <t>战斗结算【含多种，未枚举】</t>
    <phoneticPr fontId="5" type="noConversion"/>
  </si>
  <si>
    <t>英雄List</t>
    <phoneticPr fontId="5" type="noConversion"/>
  </si>
  <si>
    <t>英雄界面</t>
    <phoneticPr fontId="5" type="noConversion"/>
  </si>
  <si>
    <t>英雄技能界面</t>
    <phoneticPr fontId="5" type="noConversion"/>
  </si>
  <si>
    <t>技能tips</t>
    <phoneticPr fontId="5" type="noConversion"/>
  </si>
  <si>
    <t>抽卡</t>
    <phoneticPr fontId="5" type="noConversion"/>
  </si>
  <si>
    <t>四选一抽卡</t>
    <phoneticPr fontId="5" type="noConversion"/>
  </si>
  <si>
    <t>心愿单</t>
    <phoneticPr fontId="5" type="noConversion"/>
  </si>
  <si>
    <t>新将获得展示</t>
    <phoneticPr fontId="5" type="noConversion"/>
  </si>
  <si>
    <t>主线推图【含奖励选择等】</t>
    <phoneticPr fontId="5" type="noConversion"/>
  </si>
  <si>
    <t>关卡信息</t>
    <phoneticPr fontId="5" type="noConversion"/>
  </si>
  <si>
    <t>玩法界面</t>
    <phoneticPr fontId="5" type="noConversion"/>
  </si>
  <si>
    <t>进阶-大圣堂</t>
    <phoneticPr fontId="5" type="noConversion"/>
  </si>
  <si>
    <t>初版</t>
    <phoneticPr fontId="5" type="noConversion"/>
  </si>
  <si>
    <t>马车-遣散-重置-回退</t>
    <phoneticPr fontId="5" type="noConversion"/>
  </si>
  <si>
    <t>悬赏</t>
    <phoneticPr fontId="5" type="noConversion"/>
  </si>
  <si>
    <t>ProtoType封板</t>
    <phoneticPr fontId="5" type="noConversion"/>
  </si>
  <si>
    <t>抽卡过程</t>
    <phoneticPr fontId="5" type="noConversion"/>
  </si>
  <si>
    <t>任务-日常周常</t>
    <phoneticPr fontId="5" type="noConversion"/>
  </si>
  <si>
    <t>任务-主线</t>
    <phoneticPr fontId="5" type="noConversion"/>
  </si>
  <si>
    <t>挂机掉落-奖励预览-奖励界面</t>
    <phoneticPr fontId="5" type="noConversion"/>
  </si>
  <si>
    <t>快速挂机</t>
    <phoneticPr fontId="5" type="noConversion"/>
  </si>
  <si>
    <t>难度墙规则</t>
    <phoneticPr fontId="5" type="noConversion"/>
  </si>
  <si>
    <t>排行榜</t>
    <phoneticPr fontId="5" type="noConversion"/>
  </si>
  <si>
    <t>装备信息</t>
    <phoneticPr fontId="5" type="noConversion"/>
  </si>
  <si>
    <t>选穿装备</t>
    <phoneticPr fontId="5" type="noConversion"/>
  </si>
  <si>
    <t>装备强化</t>
    <phoneticPr fontId="5" type="noConversion"/>
  </si>
  <si>
    <t>装备重铸</t>
    <phoneticPr fontId="5" type="noConversion"/>
  </si>
  <si>
    <t>迷宫</t>
    <phoneticPr fontId="5" type="noConversion"/>
  </si>
  <si>
    <t>策划--美术需求</t>
    <phoneticPr fontId="5" type="noConversion"/>
  </si>
  <si>
    <t>道具文案</t>
    <phoneticPr fontId="5" type="noConversion"/>
  </si>
  <si>
    <t>道具美术需求</t>
    <phoneticPr fontId="5" type="noConversion"/>
  </si>
  <si>
    <t>装备文案</t>
    <phoneticPr fontId="5" type="noConversion"/>
  </si>
  <si>
    <t>美术-角色</t>
    <phoneticPr fontId="5" type="noConversion"/>
  </si>
  <si>
    <t>角色</t>
    <phoneticPr fontId="5" type="noConversion"/>
  </si>
  <si>
    <t>品质</t>
    <phoneticPr fontId="5" type="noConversion"/>
  </si>
  <si>
    <t>三视图</t>
    <phoneticPr fontId="5" type="noConversion"/>
  </si>
  <si>
    <t>立绘</t>
    <phoneticPr fontId="5" type="noConversion"/>
  </si>
  <si>
    <t>模型</t>
    <phoneticPr fontId="5" type="noConversion"/>
  </si>
  <si>
    <t>动作</t>
    <phoneticPr fontId="5" type="noConversion"/>
  </si>
  <si>
    <t>特效</t>
    <phoneticPr fontId="5" type="noConversion"/>
  </si>
  <si>
    <t>版本</t>
    <phoneticPr fontId="5" type="noConversion"/>
  </si>
  <si>
    <t>地底人</t>
  </si>
  <si>
    <t>绿</t>
    <phoneticPr fontId="5" type="noConversion"/>
  </si>
  <si>
    <t>基诺斯-克隆人【远程】</t>
    <phoneticPr fontId="5" type="noConversion"/>
  </si>
  <si>
    <t>铃铃</t>
    <phoneticPr fontId="5" type="noConversion"/>
  </si>
  <si>
    <t>蓝</t>
    <phoneticPr fontId="5" type="noConversion"/>
  </si>
  <si>
    <t>三节棍莉莉</t>
    <phoneticPr fontId="5" type="noConversion"/>
  </si>
  <si>
    <t>杰诺斯</t>
    <phoneticPr fontId="5" type="noConversion"/>
  </si>
  <si>
    <t>龙卷</t>
    <phoneticPr fontId="5" type="noConversion"/>
  </si>
  <si>
    <t>等离子舞姬</t>
    <phoneticPr fontId="5" type="noConversion"/>
  </si>
  <si>
    <t>闪光的弗莱士</t>
    <phoneticPr fontId="5" type="noConversion"/>
  </si>
  <si>
    <t>美术-UI</t>
    <phoneticPr fontId="5" type="noConversion"/>
  </si>
  <si>
    <t>风格版本</t>
    <phoneticPr fontId="5" type="noConversion"/>
  </si>
  <si>
    <t>节点日期</t>
    <phoneticPr fontId="5" type="noConversion"/>
  </si>
  <si>
    <t>版本1</t>
    <phoneticPr fontId="5" type="noConversion"/>
  </si>
  <si>
    <t>版本2</t>
    <phoneticPr fontId="5" type="noConversion"/>
  </si>
  <si>
    <t>版本4</t>
  </si>
  <si>
    <t>定版会议</t>
    <phoneticPr fontId="5" type="noConversion"/>
  </si>
  <si>
    <t>第二版UI开始</t>
    <phoneticPr fontId="5" type="noConversion"/>
  </si>
  <si>
    <t>策划工作进度总表</t>
    <phoneticPr fontId="5" type="noConversion"/>
  </si>
  <si>
    <t>共未开始项</t>
  </si>
  <si>
    <t>完成项</t>
  </si>
  <si>
    <t>完成率</t>
  </si>
  <si>
    <t>序号</t>
  </si>
  <si>
    <t>类型</t>
  </si>
  <si>
    <t>条目</t>
  </si>
  <si>
    <t>策划负责人</t>
  </si>
  <si>
    <t>设计</t>
  </si>
  <si>
    <t>界面</t>
  </si>
  <si>
    <t>配置表建表</t>
  </si>
  <si>
    <t>文档</t>
  </si>
  <si>
    <t>测试数据</t>
  </si>
  <si>
    <t>正式数据</t>
  </si>
  <si>
    <t>1=战斗功能</t>
  </si>
  <si>
    <t>战斗</t>
  </si>
  <si>
    <t>李钊</t>
  </si>
  <si>
    <t>完成</t>
  </si>
  <si>
    <t>进行中</t>
  </si>
  <si>
    <t>布阵</t>
  </si>
  <si>
    <t>2=战斗数值</t>
  </si>
  <si>
    <t>战斗属性枚举</t>
  </si>
  <si>
    <t>战斗公式</t>
  </si>
  <si>
    <t>技能作用枚举</t>
  </si>
  <si>
    <t>BUFF枚举</t>
  </si>
  <si>
    <t>战斗BD</t>
  </si>
  <si>
    <t>技能数值设计</t>
  </si>
  <si>
    <t>战斗属性数学模型</t>
  </si>
  <si>
    <t>验证难度设计</t>
  </si>
  <si>
    <t>难度墙规则</t>
  </si>
  <si>
    <t>3=养成数值</t>
  </si>
  <si>
    <t>SQL的明细-结构-逻辑关系</t>
  </si>
  <si>
    <t>奖励枚举</t>
  </si>
  <si>
    <t>功能开启与节奏</t>
  </si>
  <si>
    <t>张长云</t>
  </si>
  <si>
    <t>商业化思路</t>
  </si>
  <si>
    <t>三资源数学模型</t>
  </si>
  <si>
    <t>道具价值与抽卡类概率</t>
  </si>
  <si>
    <t>抽卡类数学模型</t>
  </si>
  <si>
    <t>4=业务外需求</t>
  </si>
  <si>
    <t>语言包显示错误后容错显示的需求</t>
  </si>
  <si>
    <t>美术资源错误后容错显示的需求</t>
  </si>
  <si>
    <t>错误log在游戏内显示的需求</t>
  </si>
  <si>
    <t>项目SRC目录结构和命名规范</t>
  </si>
  <si>
    <t>导表--比对--工具</t>
  </si>
  <si>
    <t>登录比对并加载配置表</t>
  </si>
  <si>
    <t>临时加载配置表的CDN处理</t>
  </si>
  <si>
    <t>热更--不停服</t>
  </si>
  <si>
    <t>后端逻辑和配置表和前端热更灰度【白名单】</t>
  </si>
  <si>
    <t>加载与释放的同时游戏正常进行</t>
  </si>
  <si>
    <t>小包--边玩边下载</t>
  </si>
  <si>
    <t>局部美术资源加载的需求</t>
  </si>
  <si>
    <t>跨服战斗逻辑</t>
  </si>
  <si>
    <t>跨服相关的其他逻辑</t>
  </si>
  <si>
    <t>开服-合服逻辑</t>
  </si>
  <si>
    <t>LOD</t>
  </si>
  <si>
    <t>多语言的文字与UI图集</t>
  </si>
  <si>
    <t>世界服时钟</t>
  </si>
  <si>
    <t>周志明</t>
  </si>
  <si>
    <t>测试账号需求</t>
  </si>
  <si>
    <t>GMT需求</t>
  </si>
  <si>
    <t>运营活动需求-开服-常态-节日</t>
  </si>
  <si>
    <t>数据埋点和统计需求</t>
  </si>
  <si>
    <t>运营</t>
  </si>
  <si>
    <t>5=其他</t>
  </si>
  <si>
    <t>全局UE</t>
  </si>
  <si>
    <t>金希元</t>
  </si>
  <si>
    <t>功能界面</t>
  </si>
  <si>
    <t>玩法界面</t>
  </si>
  <si>
    <t>开场流程</t>
  </si>
  <si>
    <t>登录</t>
  </si>
  <si>
    <t>选服-选角色</t>
  </si>
  <si>
    <t>loading</t>
  </si>
  <si>
    <t>抽卡过程</t>
  </si>
  <si>
    <t>世界地图</t>
  </si>
  <si>
    <t>剧情对话</t>
  </si>
  <si>
    <t>切章剧情</t>
  </si>
  <si>
    <t>CG的剧情</t>
  </si>
  <si>
    <t>兑换码</t>
  </si>
  <si>
    <t>邮件</t>
  </si>
  <si>
    <t>好友</t>
  </si>
  <si>
    <t>聊天</t>
  </si>
  <si>
    <t>他人信息</t>
  </si>
  <si>
    <t>租借佣兵</t>
  </si>
  <si>
    <t>成就</t>
  </si>
  <si>
    <t>小红点</t>
  </si>
  <si>
    <t>试用战斗</t>
  </si>
  <si>
    <t>新手引导</t>
  </si>
  <si>
    <t>6=功能&amp;玩法</t>
  </si>
  <si>
    <t>任务-日常周常</t>
  </si>
  <si>
    <t>任务-主线</t>
  </si>
  <si>
    <t>进阶-大圣堂</t>
  </si>
  <si>
    <t>马车-遣散-重置-回退</t>
  </si>
  <si>
    <t>排行榜</t>
  </si>
  <si>
    <t>共鸣水晶</t>
  </si>
  <si>
    <t>占星</t>
  </si>
  <si>
    <t>图书馆-羁绊</t>
  </si>
  <si>
    <t>图书馆-生命之树</t>
  </si>
  <si>
    <t>图书馆-美德</t>
  </si>
  <si>
    <t>图书馆-圣物</t>
  </si>
  <si>
    <t>悬赏</t>
  </si>
  <si>
    <t>练美君</t>
    <phoneticPr fontId="5" type="noConversion"/>
  </si>
  <si>
    <t>爬塔</t>
  </si>
  <si>
    <t>种族塔</t>
  </si>
  <si>
    <t>竞技场</t>
  </si>
  <si>
    <t>高阶竞技场</t>
  </si>
  <si>
    <t>巅峰竞技场</t>
  </si>
  <si>
    <t>迷宫</t>
  </si>
  <si>
    <t>时光之巅</t>
  </si>
  <si>
    <t>国战</t>
  </si>
  <si>
    <t>大战令</t>
  </si>
  <si>
    <t>图鉴List</t>
  </si>
  <si>
    <t>英雄列传</t>
  </si>
  <si>
    <t>英雄天赋</t>
  </si>
  <si>
    <t>时装界面</t>
  </si>
  <si>
    <t>编队</t>
  </si>
  <si>
    <t>装备信息</t>
  </si>
  <si>
    <t>选穿装备</t>
  </si>
  <si>
    <t>装备强化</t>
  </si>
  <si>
    <t>装备重铸</t>
  </si>
  <si>
    <t>专属信息</t>
  </si>
  <si>
    <t>专属强化</t>
  </si>
  <si>
    <t>神器信息</t>
  </si>
  <si>
    <t>神器选装</t>
  </si>
  <si>
    <t>神器强化</t>
  </si>
  <si>
    <t>神器tips</t>
  </si>
  <si>
    <t>挂机掉落-奖励预览-奖励界面</t>
  </si>
  <si>
    <t>快速挂机</t>
  </si>
  <si>
    <t>7=商业化活动</t>
  </si>
  <si>
    <t>活动List</t>
  </si>
  <si>
    <t>充值代币体系</t>
  </si>
  <si>
    <t>VIP</t>
  </si>
  <si>
    <t>充值礼包</t>
  </si>
  <si>
    <t>月卡</t>
  </si>
  <si>
    <t>基金</t>
  </si>
  <si>
    <t>战令</t>
  </si>
  <si>
    <t>订阅</t>
  </si>
  <si>
    <t>首充礼包</t>
  </si>
  <si>
    <t>限时礼包的拍脸规则</t>
  </si>
  <si>
    <t>自选礼包</t>
  </si>
  <si>
    <t>限时礼包+限时自选礼包</t>
  </si>
  <si>
    <t>在线奖励</t>
  </si>
  <si>
    <t>七天巡礼</t>
  </si>
  <si>
    <t>登录奖励</t>
  </si>
  <si>
    <t>英雄集结</t>
  </si>
  <si>
    <t>回归</t>
  </si>
  <si>
    <t>8=文案</t>
  </si>
  <si>
    <t>道具-文字描述&amp;润色</t>
  </si>
  <si>
    <t>文案</t>
  </si>
  <si>
    <t>游戏流程展开的故事</t>
  </si>
  <si>
    <t>新手引导需要的配音</t>
  </si>
  <si>
    <t>装备的设定</t>
  </si>
  <si>
    <t>专武的设定</t>
  </si>
  <si>
    <t>神器的设定</t>
  </si>
  <si>
    <t>圣物的设定</t>
  </si>
  <si>
    <t>技能的文字描述</t>
  </si>
  <si>
    <t>一次性玩法的故事</t>
  </si>
  <si>
    <t>9=美术需求</t>
  </si>
  <si>
    <t>美术资源明细</t>
  </si>
  <si>
    <t>图标明细与需求</t>
  </si>
  <si>
    <t>物料明细与需求</t>
  </si>
  <si>
    <t>音乐明细</t>
  </si>
  <si>
    <t>音效明细</t>
  </si>
  <si>
    <t>CG明细</t>
  </si>
  <si>
    <t>配音明细</t>
  </si>
  <si>
    <t>音乐需求</t>
  </si>
  <si>
    <t>音效需求</t>
  </si>
  <si>
    <t>CG需求</t>
  </si>
  <si>
    <t>配音需求</t>
  </si>
  <si>
    <t>一次性玩法的需求</t>
  </si>
  <si>
    <t>英雄-美术需求</t>
  </si>
  <si>
    <t>总项数</t>
    <phoneticPr fontId="5" type="noConversion"/>
  </si>
  <si>
    <t>程序完成项数</t>
    <phoneticPr fontId="5" type="noConversion"/>
  </si>
  <si>
    <t>完成百分比</t>
    <phoneticPr fontId="5" type="noConversion"/>
  </si>
  <si>
    <t>进行中项数</t>
    <phoneticPr fontId="5" type="noConversion"/>
  </si>
  <si>
    <t>版本节点</t>
    <phoneticPr fontId="5" type="noConversion"/>
  </si>
  <si>
    <t>细化优先级</t>
    <phoneticPr fontId="5" type="noConversion"/>
  </si>
  <si>
    <t>完成状态</t>
    <phoneticPr fontId="5" type="noConversion"/>
  </si>
  <si>
    <t>类型</t>
    <phoneticPr fontId="5" type="noConversion"/>
  </si>
  <si>
    <t>负责人</t>
    <phoneticPr fontId="5" type="noConversion"/>
  </si>
  <si>
    <t>策划完成</t>
    <phoneticPr fontId="5" type="noConversion"/>
  </si>
  <si>
    <t>测试数据</t>
    <phoneticPr fontId="5" type="noConversion"/>
  </si>
  <si>
    <t>正式数据</t>
    <phoneticPr fontId="5" type="noConversion"/>
  </si>
  <si>
    <t>一版UI</t>
    <phoneticPr fontId="5" type="noConversion"/>
  </si>
  <si>
    <t>UI特效</t>
    <phoneticPr fontId="5" type="noConversion"/>
  </si>
  <si>
    <t>图标</t>
    <phoneticPr fontId="5" type="noConversion"/>
  </si>
  <si>
    <t>大图</t>
    <phoneticPr fontId="5" type="noConversion"/>
  </si>
  <si>
    <t>场景</t>
    <phoneticPr fontId="5" type="noConversion"/>
  </si>
  <si>
    <t>场景动画</t>
    <phoneticPr fontId="5" type="noConversion"/>
  </si>
  <si>
    <t>美术其他</t>
    <phoneticPr fontId="5" type="noConversion"/>
  </si>
  <si>
    <t>前端开始时间</t>
    <phoneticPr fontId="5" type="noConversion"/>
  </si>
  <si>
    <t>前端时长</t>
    <phoneticPr fontId="5" type="noConversion"/>
  </si>
  <si>
    <t>前端完成时间</t>
    <phoneticPr fontId="5" type="noConversion"/>
  </si>
  <si>
    <t>后端完成时间</t>
    <phoneticPr fontId="5" type="noConversion"/>
  </si>
  <si>
    <t>导表--比对--工具</t>
    <phoneticPr fontId="5" type="noConversion"/>
  </si>
  <si>
    <t>语言包显示错误后容错显示的需求</t>
    <phoneticPr fontId="5" type="noConversion"/>
  </si>
  <si>
    <t>临时加载配置表的CDN处理</t>
    <phoneticPr fontId="5" type="noConversion"/>
  </si>
  <si>
    <t>多语言的文字与UI图集</t>
    <phoneticPr fontId="5" type="noConversion"/>
  </si>
  <si>
    <t>美术资源错误后容错显示的需求</t>
    <phoneticPr fontId="5" type="noConversion"/>
  </si>
  <si>
    <t>局部美术资源加载的需求</t>
    <phoneticPr fontId="5" type="noConversion"/>
  </si>
  <si>
    <t>错误log在游戏内显示的需求</t>
    <phoneticPr fontId="5" type="noConversion"/>
  </si>
  <si>
    <t>加载与释放的同时游戏正常进行</t>
    <phoneticPr fontId="5" type="noConversion"/>
  </si>
  <si>
    <t>小包--边玩边下载</t>
    <phoneticPr fontId="5" type="noConversion"/>
  </si>
  <si>
    <t>热更--不停服</t>
    <phoneticPr fontId="5" type="noConversion"/>
  </si>
  <si>
    <t>后端逻辑和配置表和前端热更灰度【白名单】</t>
    <phoneticPr fontId="5" type="noConversion"/>
  </si>
  <si>
    <t>跨服战斗逻辑</t>
    <phoneticPr fontId="5" type="noConversion"/>
  </si>
  <si>
    <t>跨服相关的其他逻辑</t>
    <phoneticPr fontId="5" type="noConversion"/>
  </si>
  <si>
    <t>开服-合服逻辑</t>
    <phoneticPr fontId="5" type="noConversion"/>
  </si>
  <si>
    <t>GMT需求</t>
    <phoneticPr fontId="5" type="noConversion"/>
  </si>
  <si>
    <t>他人信息</t>
    <phoneticPr fontId="5" type="noConversion"/>
  </si>
  <si>
    <t>5=其他</t>
    <phoneticPr fontId="5" type="noConversion"/>
  </si>
  <si>
    <t>周志明</t>
    <phoneticPr fontId="5" type="noConversion"/>
  </si>
  <si>
    <t>爬塔</t>
    <phoneticPr fontId="5" type="noConversion"/>
  </si>
  <si>
    <t>种族塔</t>
    <phoneticPr fontId="5" type="noConversion"/>
  </si>
  <si>
    <t>竞技场</t>
    <phoneticPr fontId="5" type="noConversion"/>
  </si>
  <si>
    <t>时光之巅</t>
    <phoneticPr fontId="5" type="noConversion"/>
  </si>
  <si>
    <t>专属信息</t>
    <phoneticPr fontId="5" type="noConversion"/>
  </si>
  <si>
    <t>专属强化</t>
    <phoneticPr fontId="5" type="noConversion"/>
  </si>
  <si>
    <t>神器信息</t>
    <phoneticPr fontId="5" type="noConversion"/>
  </si>
  <si>
    <t>神器选装</t>
    <phoneticPr fontId="5" type="noConversion"/>
  </si>
  <si>
    <t>神器强化</t>
    <phoneticPr fontId="5" type="noConversion"/>
  </si>
  <si>
    <t>神器tips</t>
    <phoneticPr fontId="5" type="noConversion"/>
  </si>
  <si>
    <t>图鉴List</t>
    <phoneticPr fontId="5" type="noConversion"/>
  </si>
  <si>
    <t>共鸣水晶</t>
    <phoneticPr fontId="5" type="noConversion"/>
  </si>
  <si>
    <t>编队</t>
    <phoneticPr fontId="5" type="noConversion"/>
  </si>
  <si>
    <t>世界地图</t>
    <phoneticPr fontId="5" type="noConversion"/>
  </si>
  <si>
    <t>剧情对话</t>
    <phoneticPr fontId="5" type="noConversion"/>
  </si>
  <si>
    <t>切章剧情</t>
    <phoneticPr fontId="5" type="noConversion"/>
  </si>
  <si>
    <t>开场流程</t>
    <phoneticPr fontId="5" type="noConversion"/>
  </si>
  <si>
    <t>英雄天赋</t>
    <phoneticPr fontId="5" type="noConversion"/>
  </si>
  <si>
    <t>公会基础</t>
    <phoneticPr fontId="5" type="noConversion"/>
  </si>
  <si>
    <t>6=功能&amp;玩法</t>
    <phoneticPr fontId="5" type="noConversion"/>
  </si>
  <si>
    <t>图书馆-羁绊</t>
    <phoneticPr fontId="5" type="noConversion"/>
  </si>
  <si>
    <t>图书馆-生命之树</t>
    <phoneticPr fontId="5" type="noConversion"/>
  </si>
  <si>
    <t>图书馆-美德</t>
    <phoneticPr fontId="5" type="noConversion"/>
  </si>
  <si>
    <t>图书馆-圣物</t>
    <phoneticPr fontId="5" type="noConversion"/>
  </si>
  <si>
    <t>占星</t>
    <phoneticPr fontId="5" type="noConversion"/>
  </si>
  <si>
    <t>好友</t>
    <phoneticPr fontId="5" type="noConversion"/>
  </si>
  <si>
    <t>聊天</t>
    <phoneticPr fontId="5" type="noConversion"/>
  </si>
  <si>
    <t>登录</t>
    <phoneticPr fontId="5" type="noConversion"/>
  </si>
  <si>
    <t>选服-选角色</t>
    <phoneticPr fontId="5" type="noConversion"/>
  </si>
  <si>
    <t>租借佣兵</t>
    <phoneticPr fontId="5" type="noConversion"/>
  </si>
  <si>
    <t>CG的剧情</t>
    <phoneticPr fontId="5" type="noConversion"/>
  </si>
  <si>
    <t>英雄列传</t>
    <phoneticPr fontId="5" type="noConversion"/>
  </si>
  <si>
    <t>公会玩法</t>
    <phoneticPr fontId="5" type="noConversion"/>
  </si>
  <si>
    <t>运营活动需求-开服-常态-节日</t>
    <phoneticPr fontId="5" type="noConversion"/>
  </si>
  <si>
    <t>高阶竞技场</t>
    <phoneticPr fontId="5" type="noConversion"/>
  </si>
  <si>
    <t>成就</t>
    <phoneticPr fontId="5" type="noConversion"/>
  </si>
  <si>
    <t>时装界面</t>
    <phoneticPr fontId="5" type="noConversion"/>
  </si>
  <si>
    <t>巅峰竞技场</t>
    <phoneticPr fontId="5" type="noConversion"/>
  </si>
  <si>
    <t>国战</t>
    <phoneticPr fontId="5" type="noConversion"/>
  </si>
  <si>
    <t>大战令</t>
    <phoneticPr fontId="5" type="noConversion"/>
  </si>
  <si>
    <t>在线奖励</t>
    <phoneticPr fontId="5" type="noConversion"/>
  </si>
  <si>
    <t>七天巡礼</t>
    <phoneticPr fontId="5" type="noConversion"/>
  </si>
  <si>
    <t>登录奖励</t>
    <phoneticPr fontId="5" type="noConversion"/>
  </si>
  <si>
    <t>英雄集结</t>
    <phoneticPr fontId="5" type="noConversion"/>
  </si>
  <si>
    <t>新手引导</t>
    <phoneticPr fontId="5" type="noConversion"/>
  </si>
  <si>
    <t>战令</t>
    <phoneticPr fontId="5" type="noConversion"/>
  </si>
  <si>
    <t>活动List</t>
    <phoneticPr fontId="5" type="noConversion"/>
  </si>
  <si>
    <t>充值礼包</t>
    <phoneticPr fontId="5" type="noConversion"/>
  </si>
  <si>
    <t>充值代币体系</t>
    <phoneticPr fontId="5" type="noConversion"/>
  </si>
  <si>
    <t>VIP</t>
    <phoneticPr fontId="5" type="noConversion"/>
  </si>
  <si>
    <t>月卡</t>
    <phoneticPr fontId="5" type="noConversion"/>
  </si>
  <si>
    <t>首充礼包</t>
    <phoneticPr fontId="5" type="noConversion"/>
  </si>
  <si>
    <t>基金</t>
    <phoneticPr fontId="5" type="noConversion"/>
  </si>
  <si>
    <t>武将限时试用</t>
    <phoneticPr fontId="5" type="noConversion"/>
  </si>
  <si>
    <t>小红点</t>
    <phoneticPr fontId="5" type="noConversion"/>
  </si>
  <si>
    <t>数据埋点和统计需求</t>
    <phoneticPr fontId="5" type="noConversion"/>
  </si>
  <si>
    <t>测试账号需求</t>
    <phoneticPr fontId="5" type="noConversion"/>
  </si>
  <si>
    <t>试用战斗</t>
    <phoneticPr fontId="5" type="noConversion"/>
  </si>
  <si>
    <t>自选礼包</t>
    <phoneticPr fontId="5" type="noConversion"/>
  </si>
  <si>
    <t>限时礼包+限时自选礼包</t>
    <phoneticPr fontId="5" type="noConversion"/>
  </si>
  <si>
    <t>限时礼包的拍脸规则</t>
    <phoneticPr fontId="5" type="noConversion"/>
  </si>
  <si>
    <t>兑换码</t>
    <phoneticPr fontId="5" type="noConversion"/>
  </si>
  <si>
    <t>订阅</t>
    <phoneticPr fontId="5" type="noConversion"/>
  </si>
  <si>
    <t>回归</t>
    <phoneticPr fontId="5" type="noConversion"/>
  </si>
  <si>
    <t>美术角色进度总表</t>
    <phoneticPr fontId="5" type="noConversion"/>
  </si>
  <si>
    <t>完成的项数</t>
    <phoneticPr fontId="5" type="noConversion"/>
  </si>
  <si>
    <t>完成比例</t>
    <phoneticPr fontId="5" type="noConversion"/>
  </si>
  <si>
    <t>Q版小人</t>
    <phoneticPr fontId="5" type="noConversion"/>
  </si>
  <si>
    <t>名字</t>
    <phoneticPr fontId="5" type="noConversion"/>
  </si>
  <si>
    <t>攻击类型</t>
    <phoneticPr fontId="5" type="noConversion"/>
  </si>
  <si>
    <t>种族颜色</t>
    <phoneticPr fontId="5" type="noConversion"/>
  </si>
  <si>
    <t>种族</t>
    <phoneticPr fontId="5" type="noConversion"/>
  </si>
  <si>
    <t>开始时间</t>
    <phoneticPr fontId="5" type="noConversion"/>
  </si>
  <si>
    <t>工期</t>
    <phoneticPr fontId="5" type="noConversion"/>
  </si>
  <si>
    <t>状态</t>
    <phoneticPr fontId="5" type="noConversion"/>
  </si>
  <si>
    <t>近</t>
    <phoneticPr fontId="5" type="noConversion"/>
  </si>
  <si>
    <t>绿卡</t>
    <phoneticPr fontId="5" type="noConversion"/>
  </si>
  <si>
    <t>红</t>
    <phoneticPr fontId="5" type="noConversion"/>
  </si>
  <si>
    <t>灾害</t>
    <phoneticPr fontId="5" type="noConversion"/>
  </si>
  <si>
    <t>何培娇</t>
    <phoneticPr fontId="5" type="noConversion"/>
  </si>
  <si>
    <t>远</t>
    <phoneticPr fontId="5" type="noConversion"/>
  </si>
  <si>
    <t>墨绿</t>
    <phoneticPr fontId="5" type="noConversion"/>
  </si>
  <si>
    <t>怪人</t>
    <phoneticPr fontId="5" type="noConversion"/>
  </si>
  <si>
    <t>石豆豆</t>
    <phoneticPr fontId="5" type="noConversion"/>
  </si>
  <si>
    <t>蓝卡</t>
    <phoneticPr fontId="5" type="noConversion"/>
  </si>
  <si>
    <t>信念</t>
    <phoneticPr fontId="5" type="noConversion"/>
  </si>
  <si>
    <t>紫卡</t>
    <phoneticPr fontId="5" type="noConversion"/>
  </si>
  <si>
    <t>正义</t>
    <phoneticPr fontId="5" type="noConversion"/>
  </si>
  <si>
    <t>勇敢</t>
  </si>
  <si>
    <t>胖分身-梅鲁扎嘎鲁多</t>
    <phoneticPr fontId="5" type="noConversion"/>
  </si>
  <si>
    <t>黑紫</t>
    <phoneticPr fontId="5" type="noConversion"/>
  </si>
  <si>
    <t>邪恶</t>
  </si>
  <si>
    <t>瘦分身-梅鲁扎嘎鲁多</t>
    <phoneticPr fontId="5" type="noConversion"/>
  </si>
  <si>
    <t>暗黑盗贼团成员【想回家星人】</t>
    <phoneticPr fontId="5" type="noConversion"/>
  </si>
  <si>
    <t>背心小弟【近程】</t>
    <phoneticPr fontId="5" type="noConversion"/>
  </si>
  <si>
    <t>勇敢</t>
    <phoneticPr fontId="5" type="noConversion"/>
  </si>
  <si>
    <t>背心小弟【远程】</t>
    <phoneticPr fontId="5" type="noConversion"/>
  </si>
  <si>
    <t>海人族</t>
    <phoneticPr fontId="5" type="noConversion"/>
  </si>
  <si>
    <t>吹雪组小弟【近程】</t>
    <phoneticPr fontId="5" type="noConversion"/>
  </si>
  <si>
    <t>吹雪组小弟【远程】</t>
    <phoneticPr fontId="5" type="noConversion"/>
  </si>
  <si>
    <t>桃园团队员【近程】</t>
    <phoneticPr fontId="5" type="noConversion"/>
  </si>
  <si>
    <t>无证骑士</t>
    <phoneticPr fontId="5" type="noConversion"/>
  </si>
  <si>
    <t>射手</t>
    <phoneticPr fontId="5" type="noConversion"/>
  </si>
  <si>
    <t>枪枪</t>
    <phoneticPr fontId="5" type="noConversion"/>
  </si>
  <si>
    <t>螃蟹怪</t>
    <phoneticPr fontId="5" type="noConversion"/>
  </si>
  <si>
    <t>高利贷金鱼</t>
    <phoneticPr fontId="5" type="noConversion"/>
  </si>
  <si>
    <t>龙虾人</t>
    <phoneticPr fontId="5" type="noConversion"/>
  </si>
  <si>
    <t>苦虫</t>
    <phoneticPr fontId="5" type="noConversion"/>
  </si>
  <si>
    <t>钉头锤</t>
    <phoneticPr fontId="5" type="noConversion"/>
  </si>
  <si>
    <t>补丁脸</t>
    <phoneticPr fontId="5" type="noConversion"/>
  </si>
  <si>
    <t>基诺斯博士</t>
    <phoneticPr fontId="5" type="noConversion"/>
  </si>
  <si>
    <t>锁链蛤蟆</t>
    <phoneticPr fontId="5" type="noConversion"/>
  </si>
  <si>
    <t>闪电麦克斯</t>
    <phoneticPr fontId="5" type="noConversion"/>
  </si>
  <si>
    <t>毒刺</t>
    <phoneticPr fontId="5" type="noConversion"/>
  </si>
  <si>
    <t>死之加特林</t>
    <phoneticPr fontId="5" type="noConversion"/>
  </si>
  <si>
    <t>青焰</t>
    <phoneticPr fontId="5" type="noConversion"/>
  </si>
  <si>
    <t>重坦克裆兜布</t>
  </si>
  <si>
    <t>性感囚犯</t>
    <phoneticPr fontId="5" type="noConversion"/>
  </si>
  <si>
    <t>疫苗人</t>
    <phoneticPr fontId="5" type="noConversion"/>
  </si>
  <si>
    <t>地底王</t>
    <phoneticPr fontId="5" type="noConversion"/>
  </si>
  <si>
    <t>蚊女</t>
    <phoneticPr fontId="5" type="noConversion"/>
  </si>
  <si>
    <t>盔甲大猩猩</t>
    <phoneticPr fontId="5" type="noConversion"/>
  </si>
  <si>
    <t>深海王</t>
    <phoneticPr fontId="5" type="noConversion"/>
  </si>
  <si>
    <t>天空王</t>
    <phoneticPr fontId="5" type="noConversion"/>
  </si>
  <si>
    <t>怪人公主 弩S</t>
    <phoneticPr fontId="5" type="noConversion"/>
  </si>
  <si>
    <t>吹雪</t>
    <phoneticPr fontId="5" type="noConversion"/>
  </si>
  <si>
    <t>微笑超人</t>
    <phoneticPr fontId="5" type="noConversion"/>
  </si>
  <si>
    <t>斯奈克</t>
    <phoneticPr fontId="5" type="noConversion"/>
  </si>
  <si>
    <t>弹簧胡子</t>
    <phoneticPr fontId="5" type="noConversion"/>
  </si>
  <si>
    <t>黄金球</t>
    <phoneticPr fontId="5" type="noConversion"/>
  </si>
  <si>
    <t>居合庵</t>
    <phoneticPr fontId="5" type="noConversion"/>
  </si>
  <si>
    <t>背心尊者</t>
    <phoneticPr fontId="5" type="noConversion"/>
  </si>
  <si>
    <t>兽王</t>
    <phoneticPr fontId="5" type="noConversion"/>
  </si>
  <si>
    <t>阿修罗独角仙</t>
    <phoneticPr fontId="5" type="noConversion"/>
  </si>
  <si>
    <t>无限海带</t>
    <phoneticPr fontId="5" type="noConversion"/>
  </si>
  <si>
    <t>G4小机器人</t>
    <phoneticPr fontId="5" type="noConversion"/>
  </si>
  <si>
    <t>霸王臭花</t>
    <phoneticPr fontId="5" type="noConversion"/>
  </si>
  <si>
    <t>犀牛</t>
    <phoneticPr fontId="5" type="noConversion"/>
  </si>
  <si>
    <t>银色獠牙</t>
    <phoneticPr fontId="5" type="noConversion"/>
  </si>
  <si>
    <t>梅鲁扎嘎鲁多</t>
    <phoneticPr fontId="5" type="noConversion"/>
  </si>
  <si>
    <t>邪恶</t>
    <phoneticPr fontId="5" type="noConversion"/>
  </si>
  <si>
    <t>戈留干修普</t>
  </si>
  <si>
    <t>饿狼</t>
    <phoneticPr fontId="5" type="noConversion"/>
  </si>
  <si>
    <t>甜心假面</t>
    <phoneticPr fontId="5" type="noConversion"/>
  </si>
  <si>
    <t>金属球棒</t>
    <phoneticPr fontId="5" type="noConversion"/>
  </si>
  <si>
    <t>超合金黑光</t>
    <phoneticPr fontId="5" type="noConversion"/>
  </si>
  <si>
    <t>金属骑士</t>
    <phoneticPr fontId="5" type="noConversion"/>
  </si>
  <si>
    <t>觉醒蟑螂</t>
    <phoneticPr fontId="5" type="noConversion"/>
  </si>
  <si>
    <t>灾害</t>
  </si>
  <si>
    <t>怪人-乔泽</t>
    <phoneticPr fontId="5" type="noConversion"/>
  </si>
  <si>
    <t>腹切</t>
    <phoneticPr fontId="5" type="noConversion"/>
  </si>
  <si>
    <t>业火弗雷姆</t>
    <phoneticPr fontId="5" type="noConversion"/>
  </si>
  <si>
    <t>音速的索尼克</t>
    <phoneticPr fontId="5" type="noConversion"/>
  </si>
  <si>
    <t>信念</t>
  </si>
  <si>
    <t>水龙</t>
    <phoneticPr fontId="5" type="noConversion"/>
  </si>
  <si>
    <t>驱动骑士</t>
    <phoneticPr fontId="5" type="noConversion"/>
  </si>
  <si>
    <t>僵尸男</t>
    <phoneticPr fontId="5" type="noConversion"/>
  </si>
  <si>
    <t>童帝</t>
    <phoneticPr fontId="5" type="noConversion"/>
  </si>
  <si>
    <t>大炯眼</t>
  </si>
  <si>
    <t>怪人</t>
  </si>
  <si>
    <t>疾风温德</t>
    <phoneticPr fontId="5" type="noConversion"/>
  </si>
  <si>
    <t>切割王</t>
    <phoneticPr fontId="5" type="noConversion"/>
  </si>
  <si>
    <t>警犬侠</t>
    <phoneticPr fontId="5" type="noConversion"/>
  </si>
  <si>
    <t>正义</t>
  </si>
  <si>
    <t>猪神</t>
    <phoneticPr fontId="5" type="noConversion"/>
  </si>
  <si>
    <t>KING</t>
    <phoneticPr fontId="5" type="noConversion"/>
  </si>
  <si>
    <t>原子武士</t>
    <phoneticPr fontId="5" type="noConversion"/>
  </si>
  <si>
    <t>邦普</t>
  </si>
  <si>
    <t>爆破</t>
    <phoneticPr fontId="5" type="noConversion"/>
  </si>
  <si>
    <t>格洛里巴斯</t>
  </si>
  <si>
    <t>波罗斯</t>
  </si>
  <si>
    <t>怪人王</t>
  </si>
  <si>
    <t>塞克斯</t>
    <phoneticPr fontId="5" type="noConversion"/>
  </si>
  <si>
    <t>埼玉【非玩家操控单位】</t>
    <phoneticPr fontId="5" type="noConversion"/>
  </si>
  <si>
    <t>其他</t>
  </si>
  <si>
    <t>怪人饿狼</t>
    <phoneticPr fontId="5" type="noConversion"/>
  </si>
  <si>
    <t>觉醒-阿修罗独角仙</t>
    <phoneticPr fontId="5" type="noConversion"/>
  </si>
  <si>
    <t>融合-塞克斯</t>
    <phoneticPr fontId="5" type="noConversion"/>
  </si>
  <si>
    <t>巨人</t>
    <phoneticPr fontId="5" type="noConversion"/>
  </si>
  <si>
    <t>古代王</t>
    <phoneticPr fontId="5" type="noConversion"/>
  </si>
  <si>
    <t>冥界王</t>
    <phoneticPr fontId="5" type="noConversion"/>
  </si>
  <si>
    <t>蜈蚣长老</t>
    <phoneticPr fontId="5" type="noConversion"/>
  </si>
  <si>
    <t>说明</t>
    <phoneticPr fontId="5" type="noConversion"/>
  </si>
  <si>
    <t>数量</t>
    <phoneticPr fontId="5" type="noConversion"/>
  </si>
  <si>
    <t>依据item表，尽早给出初版，确定后进行描述细化</t>
  </si>
  <si>
    <t>排在道具之后，也尽早给出，需要了解当前各个属性（力、智、敏）设定，优先做通用性内容的包装</t>
  </si>
  <si>
    <t>确定道具、装备等的设定后，给出美术需求（专武滞后）</t>
  </si>
  <si>
    <t>主线场景需求（第一期）</t>
  </si>
  <si>
    <t>暂时以通用型地图为主，首章或前N张地图需求稍微滞后</t>
  </si>
  <si>
    <t>英雄相关-美术需求/技能的文字描述/专武
(第一期)</t>
  </si>
  <si>
    <t>美术需求：根据设定好的技能补充英雄的描述、技能名称，给出动画或漫画中的参考图</t>
  </si>
  <si>
    <t>技能描述：战斗策划做完技能设定后进行补充</t>
  </si>
  <si>
    <t>专武：在进行英雄美术需求补全时，做对应的专武设定及美术需求</t>
  </si>
  <si>
    <t>抽卡-过程设定</t>
  </si>
  <si>
    <t>抽卡的过程与表现（与功能入口包装匹配）</t>
  </si>
  <si>
    <t>主界面-建筑设定</t>
  </si>
  <si>
    <t>确定主城界面各个功能对应入口名称，需要的建筑形象</t>
  </si>
  <si>
    <t>挑战界面-建筑设定</t>
  </si>
  <si>
    <t>确定野外界面各个功能对应入口名称，需要的建筑形象</t>
  </si>
  <si>
    <t>功能包装-入口图标、功能名字、界面/场景</t>
  </si>
  <si>
    <t>完成7、8过程中补齐，同时搜集可能有借鉴意义的现成包装形式</t>
  </si>
  <si>
    <t>非图标的美术需求</t>
  </si>
  <si>
    <t>图标数量、面板数量，立绘数量、模型数量、动作数量等总表</t>
  </si>
  <si>
    <t>游戏流程展开的故事2</t>
  </si>
  <si>
    <t>主线剧情设定</t>
  </si>
  <si>
    <t>时光之巅，等待功能开发后再进行补充或调整</t>
  </si>
  <si>
    <t>主线剧情确定，选取剧情合适的人物进行引导内容输出</t>
  </si>
  <si>
    <t>未开始</t>
    <phoneticPr fontId="5" type="noConversion"/>
  </si>
  <si>
    <t>世界服时钟</t>
    <phoneticPr fontId="5" type="noConversion"/>
  </si>
  <si>
    <t>武将限时试用</t>
    <phoneticPr fontId="5" type="noConversion"/>
  </si>
  <si>
    <t>武将限时试用</t>
    <phoneticPr fontId="5" type="noConversion"/>
  </si>
  <si>
    <t>公会基础</t>
    <phoneticPr fontId="5" type="noConversion"/>
  </si>
  <si>
    <t>公会玩法</t>
    <phoneticPr fontId="5" type="noConversion"/>
  </si>
  <si>
    <t>程序功能开发进度跟踪表</t>
    <phoneticPr fontId="5" type="noConversion"/>
  </si>
  <si>
    <t>进行中的</t>
    <phoneticPr fontId="5" type="noConversion"/>
  </si>
  <si>
    <t>2021.12.15--2021.1.1</t>
    <phoneticPr fontId="5" type="noConversion"/>
  </si>
  <si>
    <t>筹备期</t>
    <phoneticPr fontId="5" type="noConversion"/>
  </si>
  <si>
    <t>支持系统；基础循环：战斗+推图+普通养成；抽卡、基础资源产出玩法</t>
    <phoneticPr fontId="5" type="noConversion"/>
  </si>
  <si>
    <t>3个月</t>
    <phoneticPr fontId="5" type="noConversion"/>
  </si>
  <si>
    <t>α测试</t>
    <phoneticPr fontId="5" type="noConversion"/>
  </si>
  <si>
    <t>4个月</t>
    <phoneticPr fontId="5" type="noConversion"/>
  </si>
  <si>
    <t>2023.6.1--2023.9.1</t>
    <phoneticPr fontId="5" type="noConversion"/>
  </si>
  <si>
    <t>实际工作天数预估</t>
    <phoneticPr fontId="5" type="noConversion"/>
  </si>
  <si>
    <t>2022.12.1--2023.4.1</t>
    <phoneticPr fontId="5" type="noConversion"/>
  </si>
  <si>
    <t>首测</t>
    <phoneticPr fontId="5" type="noConversion"/>
  </si>
  <si>
    <t>商业化内容的开发</t>
    <phoneticPr fontId="5" type="noConversion"/>
  </si>
  <si>
    <t>15天</t>
    <phoneticPr fontId="5" type="noConversion"/>
  </si>
  <si>
    <t>2022.1.1--2022..6.1</t>
    <phoneticPr fontId="5" type="noConversion"/>
  </si>
  <si>
    <t>5个月</t>
    <phoneticPr fontId="5" type="noConversion"/>
  </si>
  <si>
    <t>Prototype</t>
    <phoneticPr fontId="5" type="noConversion"/>
  </si>
  <si>
    <t>2022.6.1--2022.9.1</t>
    <phoneticPr fontId="5" type="noConversion"/>
  </si>
  <si>
    <t>进阶养成模块、剧情向和社交基础模块的搭建</t>
    <phoneticPr fontId="5" type="noConversion"/>
  </si>
  <si>
    <t>2022.9.1--2022.12.1</t>
    <phoneticPr fontId="5" type="noConversion"/>
  </si>
  <si>
    <t>3个月</t>
    <phoneticPr fontId="5" type="noConversion"/>
  </si>
  <si>
    <t>β测试</t>
    <phoneticPr fontId="5" type="noConversion"/>
  </si>
  <si>
    <t>PVP的模块和拓展社交玩法的开发</t>
    <phoneticPr fontId="5" type="noConversion"/>
  </si>
  <si>
    <t>2023.4.1--2023.6.1</t>
    <phoneticPr fontId="5" type="noConversion"/>
  </si>
  <si>
    <t>2个月</t>
    <phoneticPr fontId="5" type="noConversion"/>
  </si>
  <si>
    <t>付费测</t>
    <phoneticPr fontId="5" type="noConversion"/>
  </si>
  <si>
    <t>商业化内容的进阶开发、超大型社交玩法的开发</t>
    <phoneticPr fontId="5" type="noConversion"/>
  </si>
  <si>
    <t>OB</t>
    <phoneticPr fontId="5" type="noConversion"/>
  </si>
  <si>
    <t>优化完善，修改</t>
    <phoneticPr fontId="5" type="noConversion"/>
  </si>
  <si>
    <t>已完成或基本完成</t>
    <phoneticPr fontId="5" type="noConversion"/>
  </si>
  <si>
    <t>英雄相关(第二期)
内容同第一期</t>
    <phoneticPr fontId="5" type="noConversion"/>
  </si>
  <si>
    <t>英雄相关(第三期)
内容同第一期</t>
    <phoneticPr fontId="5" type="noConversion"/>
  </si>
  <si>
    <t>文案工作内容表（数量预估）</t>
    <phoneticPr fontId="5" type="noConversion"/>
  </si>
  <si>
    <t>3月31日版本计划</t>
    <phoneticPr fontId="5" type="noConversion"/>
  </si>
  <si>
    <t>2月份工作总结</t>
    <phoneticPr fontId="5" type="noConversion"/>
  </si>
  <si>
    <t>大loading</t>
  </si>
  <si>
    <t>战斗力系数</t>
  </si>
  <si>
    <t>伤害公式</t>
  </si>
  <si>
    <t>完成进行四版UI风格的尝试，并完成UI的定版</t>
    <phoneticPr fontId="5" type="noConversion"/>
  </si>
  <si>
    <t>版本3</t>
    <phoneticPr fontId="5" type="noConversion"/>
  </si>
  <si>
    <t>版本</t>
    <phoneticPr fontId="5" type="noConversion"/>
  </si>
  <si>
    <t>Prototype</t>
    <phoneticPr fontId="5" type="noConversion"/>
  </si>
  <si>
    <t>Prototype</t>
    <phoneticPr fontId="4" type="noConversion"/>
  </si>
  <si>
    <t>截止时间</t>
    <phoneticPr fontId="5" type="noConversion"/>
  </si>
  <si>
    <t>策划完成进度</t>
    <phoneticPr fontId="5" type="noConversion"/>
  </si>
  <si>
    <t>总工作量</t>
    <phoneticPr fontId="5" type="noConversion"/>
  </si>
  <si>
    <t>策划工作进度</t>
    <phoneticPr fontId="5" type="noConversion"/>
  </si>
  <si>
    <t>总完成项</t>
    <phoneticPr fontId="5" type="noConversion"/>
  </si>
  <si>
    <t>总完成率</t>
    <phoneticPr fontId="5" type="noConversion"/>
  </si>
  <si>
    <t>6.1版本总工作量</t>
    <phoneticPr fontId="5" type="noConversion"/>
  </si>
  <si>
    <t>6.1版本总完成项</t>
    <phoneticPr fontId="5" type="noConversion"/>
  </si>
  <si>
    <t>6.1版本总完成率</t>
    <phoneticPr fontId="5" type="noConversion"/>
  </si>
  <si>
    <t/>
  </si>
  <si>
    <t>武将限时试用</t>
  </si>
  <si>
    <t>`</t>
    <phoneticPr fontId="5" type="noConversion"/>
  </si>
  <si>
    <t>HUD</t>
    <phoneticPr fontId="5" type="noConversion"/>
  </si>
  <si>
    <t>战斗</t>
    <phoneticPr fontId="5" type="noConversion"/>
  </si>
  <si>
    <t>布阵</t>
    <phoneticPr fontId="5" type="noConversion"/>
  </si>
  <si>
    <t>英雄技能界面</t>
    <phoneticPr fontId="5" type="noConversion"/>
  </si>
  <si>
    <t>英雄技能界面</t>
    <phoneticPr fontId="5" type="noConversion"/>
  </si>
  <si>
    <t>抽卡</t>
    <phoneticPr fontId="5" type="noConversion"/>
  </si>
  <si>
    <t>马车-遣散-重置-回退</t>
    <phoneticPr fontId="5" type="noConversion"/>
  </si>
  <si>
    <t>神器信息</t>
    <phoneticPr fontId="5" type="noConversion"/>
  </si>
  <si>
    <t>神器信息</t>
    <phoneticPr fontId="5" type="noConversion"/>
  </si>
  <si>
    <t>神器选装</t>
    <phoneticPr fontId="5" type="noConversion"/>
  </si>
  <si>
    <t>神器强化</t>
    <phoneticPr fontId="5" type="noConversion"/>
  </si>
  <si>
    <t>神器强化</t>
    <phoneticPr fontId="5" type="noConversion"/>
  </si>
  <si>
    <t>神器tips</t>
    <phoneticPr fontId="5" type="noConversion"/>
  </si>
  <si>
    <t>神器tips</t>
    <phoneticPr fontId="5" type="noConversion"/>
  </si>
  <si>
    <t>专属信息</t>
    <phoneticPr fontId="5" type="noConversion"/>
  </si>
  <si>
    <t>专属信息</t>
    <phoneticPr fontId="5" type="noConversion"/>
  </si>
  <si>
    <t>专属强化</t>
    <phoneticPr fontId="5" type="noConversion"/>
  </si>
  <si>
    <t>好友</t>
    <phoneticPr fontId="5" type="noConversion"/>
  </si>
  <si>
    <t>租借佣兵</t>
    <phoneticPr fontId="5" type="noConversion"/>
  </si>
  <si>
    <t>竞技场</t>
    <phoneticPr fontId="5" type="noConversion"/>
  </si>
  <si>
    <t>聊天</t>
    <phoneticPr fontId="5" type="noConversion"/>
  </si>
  <si>
    <t>程序业务功能完成进度</t>
    <phoneticPr fontId="5" type="noConversion"/>
  </si>
  <si>
    <t>美术角色</t>
    <phoneticPr fontId="5" type="noConversion"/>
  </si>
  <si>
    <t>总项数</t>
    <phoneticPr fontId="5" type="noConversion"/>
  </si>
  <si>
    <t>完成的项数</t>
    <phoneticPr fontId="5" type="noConversion"/>
  </si>
  <si>
    <t>完成比例</t>
    <phoneticPr fontId="5" type="noConversion"/>
  </si>
  <si>
    <t>等离子舞姬</t>
    <phoneticPr fontId="5" type="noConversion"/>
  </si>
  <si>
    <t>藤雪</t>
    <phoneticPr fontId="5" type="noConversion"/>
  </si>
  <si>
    <t>杨晓雷</t>
    <phoneticPr fontId="5" type="noConversion"/>
  </si>
  <si>
    <t>马腾</t>
    <phoneticPr fontId="5" type="noConversion"/>
  </si>
  <si>
    <t>2月份</t>
    <phoneticPr fontId="5" type="noConversion"/>
  </si>
  <si>
    <t>总数量</t>
    <phoneticPr fontId="5" type="noConversion"/>
  </si>
  <si>
    <t>完成数量</t>
    <phoneticPr fontId="5" type="noConversion"/>
  </si>
  <si>
    <t>百分比</t>
    <phoneticPr fontId="5" type="noConversion"/>
  </si>
  <si>
    <t>三月计划</t>
    <phoneticPr fontId="5" type="noConversion"/>
  </si>
  <si>
    <t>主线场景美术需求</t>
    <phoneticPr fontId="5" type="noConversion"/>
  </si>
  <si>
    <t>英雄美术需求</t>
    <phoneticPr fontId="5" type="noConversion"/>
  </si>
  <si>
    <t>额外</t>
    <phoneticPr fontId="5" type="noConversion"/>
  </si>
  <si>
    <t>挑战界面-建筑设定</t>
    <phoneticPr fontId="5" type="noConversion"/>
  </si>
  <si>
    <t>功能包装</t>
    <phoneticPr fontId="5" type="noConversion"/>
  </si>
  <si>
    <t>待定</t>
    <phoneticPr fontId="5" type="noConversion"/>
  </si>
  <si>
    <t>HUD-建筑设定</t>
    <phoneticPr fontId="5" type="noConversion"/>
  </si>
  <si>
    <t>重点内容完成度情况汇报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</si>
</sst>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38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charset val="134"/>
      <scheme val="minor"/>
    </font>
    <font>
      <b/>
      <sz val="11"/>
      <color rgb="FF3F3F3F"/>
      <name val="等线"/>
      <family val="2"/>
      <charset val="134"/>
      <scheme val="minor"/>
    </font>
    <font>
      <b/>
      <sz val="20"/>
      <color rgb="FF3F3F3F"/>
      <name val="微软雅黑"/>
      <family val="2"/>
      <charset val="134"/>
    </font>
    <font>
      <sz val="9"/>
      <name val="等线"/>
      <family val="2"/>
      <charset val="134"/>
      <scheme val="minor"/>
    </font>
    <font>
      <sz val="9"/>
      <name val="等线"/>
      <family val="3"/>
      <charset val="134"/>
      <scheme val="minor"/>
    </font>
    <font>
      <sz val="11"/>
      <color theme="0"/>
      <name val="微软雅黑"/>
      <family val="2"/>
      <charset val="134"/>
    </font>
    <font>
      <sz val="12"/>
      <color theme="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name val="微软雅黑"/>
      <family val="2"/>
      <charset val="134"/>
    </font>
    <font>
      <sz val="24"/>
      <color theme="0"/>
      <name val="微软雅黑"/>
      <family val="2"/>
      <charset val="134"/>
    </font>
    <font>
      <sz val="11"/>
      <color theme="1"/>
      <name val="等线"/>
      <family val="2"/>
      <scheme val="minor"/>
    </font>
    <font>
      <sz val="24"/>
      <color theme="0"/>
      <name val="等线"/>
      <family val="2"/>
      <scheme val="minor"/>
    </font>
    <font>
      <sz val="12"/>
      <color rgb="FFFFFFFF"/>
      <name val="Tahoma"/>
      <family val="2"/>
    </font>
    <font>
      <sz val="12"/>
      <color theme="1"/>
      <name val="Arial"/>
      <family val="2"/>
    </font>
    <font>
      <sz val="12"/>
      <color rgb="FF1F2329"/>
      <name val="Arial"/>
      <family val="2"/>
    </font>
    <font>
      <sz val="12"/>
      <color theme="1"/>
      <name val="Tahoma"/>
      <family val="2"/>
    </font>
    <font>
      <sz val="11"/>
      <color rgb="FFFFFFFF"/>
      <name val="Arial"/>
      <family val="2"/>
    </font>
    <font>
      <sz val="10"/>
      <color theme="1"/>
      <name val="Arial"/>
      <family val="2"/>
    </font>
    <font>
      <sz val="11"/>
      <color rgb="FF000000"/>
      <name val="Arial"/>
      <family val="2"/>
    </font>
    <font>
      <sz val="10"/>
      <color theme="1"/>
      <name val="Tahoma"/>
      <family val="2"/>
    </font>
    <font>
      <sz val="11"/>
      <color rgb="FF000000"/>
      <name val="微软雅黑"/>
      <family val="2"/>
      <charset val="134"/>
    </font>
    <font>
      <sz val="22"/>
      <color theme="0"/>
      <name val="等线"/>
      <family val="2"/>
      <scheme val="minor"/>
    </font>
    <font>
      <b/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14"/>
      <color theme="0"/>
      <name val="等线"/>
      <family val="3"/>
      <charset val="134"/>
      <scheme val="minor"/>
    </font>
    <font>
      <sz val="48"/>
      <color theme="0"/>
      <name val="宋体"/>
      <family val="3"/>
      <charset val="134"/>
    </font>
    <font>
      <sz val="11"/>
      <color theme="0"/>
      <name val="宋体"/>
      <family val="3"/>
      <charset val="134"/>
    </font>
    <font>
      <sz val="11"/>
      <color theme="1"/>
      <name val="宋体"/>
      <family val="3"/>
      <charset val="134"/>
    </font>
    <font>
      <b/>
      <sz val="12"/>
      <color theme="1"/>
      <name val="宋体"/>
      <family val="3"/>
      <charset val="134"/>
    </font>
    <font>
      <b/>
      <sz val="14"/>
      <color theme="1"/>
      <name val="宋体"/>
      <family val="3"/>
      <charset val="134"/>
    </font>
    <font>
      <sz val="22"/>
      <color theme="0"/>
      <name val="等线"/>
      <family val="3"/>
      <charset val="134"/>
      <scheme val="minor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  <font>
      <sz val="11"/>
      <color rgb="FF000000"/>
      <name val="宋体"/>
      <family val="3"/>
      <charset val="134"/>
    </font>
    <font>
      <sz val="11"/>
      <color rgb="FF006100"/>
      <name val="等线"/>
      <family val="2"/>
      <charset val="134"/>
      <scheme val="minor"/>
    </font>
    <font>
      <sz val="11"/>
      <color rgb="FF9C0006"/>
      <name val="等线"/>
      <family val="2"/>
      <charset val="134"/>
      <scheme val="minor"/>
    </font>
    <font>
      <sz val="6"/>
      <color theme="0"/>
      <name val="微软雅黑"/>
      <family val="2"/>
      <charset val="134"/>
    </font>
  </fonts>
  <fills count="27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1F2329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FF66CC"/>
        <bgColor indexed="64"/>
      </patternFill>
    </fill>
    <fill>
      <patternFill patternType="solid">
        <fgColor rgb="FFBACEFD"/>
        <bgColor indexed="64"/>
      </patternFill>
    </fill>
    <fill>
      <patternFill patternType="solid">
        <fgColor rgb="FF34C724"/>
        <bgColor indexed="64"/>
      </patternFill>
    </fill>
    <fill>
      <patternFill patternType="solid">
        <fgColor rgb="FFFFFD00"/>
        <bgColor indexed="64"/>
      </patternFill>
    </fill>
    <fill>
      <patternFill patternType="solid">
        <fgColor rgb="FFFBBFBC"/>
        <bgColor indexed="64"/>
      </patternFill>
    </fill>
    <fill>
      <patternFill patternType="solid">
        <fgColor rgb="FFAD82F7"/>
        <bgColor indexed="64"/>
      </patternFill>
    </fill>
    <fill>
      <patternFill patternType="solid">
        <fgColor rgb="FFE1EAFF"/>
        <bgColor indexed="64"/>
      </patternFill>
    </fill>
    <fill>
      <patternFill patternType="solid">
        <fgColor rgb="FFFAF1D1"/>
        <bgColor indexed="64"/>
      </patternFill>
    </fill>
    <fill>
      <patternFill patternType="solid">
        <fgColor rgb="FFFFD966"/>
        <bgColor indexed="64"/>
      </patternFill>
    </fill>
    <fill>
      <patternFill patternType="solid">
        <fgColor rgb="FFFFE69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theme="9" tint="0.59999389629810485"/>
        <bgColor indexed="65"/>
      </patternFill>
    </fill>
  </fills>
  <borders count="22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/>
      <top style="medium">
        <color theme="0"/>
      </top>
      <bottom style="medium">
        <color theme="0"/>
      </bottom>
      <diagonal/>
    </border>
    <border>
      <left/>
      <right/>
      <top style="medium">
        <color theme="0"/>
      </top>
      <bottom style="medium">
        <color theme="0"/>
      </bottom>
      <diagonal/>
    </border>
    <border>
      <left/>
      <right style="medium">
        <color theme="0"/>
      </right>
      <top style="medium">
        <color theme="0"/>
      </top>
      <bottom style="medium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DEE0E3"/>
      </left>
      <right style="medium">
        <color rgb="FFDEE0E3"/>
      </right>
      <top style="medium">
        <color rgb="FFDEE0E3"/>
      </top>
      <bottom style="medium">
        <color rgb="FFDEE0E3"/>
      </bottom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theme="0"/>
      </right>
      <top style="thin">
        <color indexed="64"/>
      </top>
      <bottom/>
      <diagonal/>
    </border>
    <border>
      <left style="medium">
        <color theme="0"/>
      </left>
      <right style="medium">
        <color theme="0"/>
      </right>
      <top style="thin">
        <color indexed="64"/>
      </top>
      <bottom/>
      <diagonal/>
    </border>
    <border>
      <left style="medium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theme="0"/>
      </left>
      <right/>
      <top style="thin">
        <color indexed="64"/>
      </top>
      <bottom/>
      <diagonal/>
    </border>
  </borders>
  <cellStyleXfs count="6">
    <xf numFmtId="0" fontId="0" fillId="0" borderId="0"/>
    <xf numFmtId="0" fontId="2" fillId="2" borderId="1" applyNumberFormat="0" applyAlignment="0" applyProtection="0">
      <alignment vertical="center"/>
    </xf>
    <xf numFmtId="9" fontId="11" fillId="0" borderId="0" applyFont="0" applyFill="0" applyBorder="0" applyAlignment="0" applyProtection="0">
      <alignment vertical="center"/>
    </xf>
    <xf numFmtId="0" fontId="35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</cellStyleXfs>
  <cellXfs count="111">
    <xf numFmtId="0" fontId="0" fillId="0" borderId="0" xfId="0"/>
    <xf numFmtId="0" fontId="6" fillId="3" borderId="0" xfId="0" applyFont="1" applyFill="1"/>
    <xf numFmtId="0" fontId="7" fillId="4" borderId="0" xfId="0" applyFont="1" applyFill="1"/>
    <xf numFmtId="0" fontId="8" fillId="5" borderId="2" xfId="0" applyFont="1" applyFill="1" applyBorder="1"/>
    <xf numFmtId="0" fontId="6" fillId="3" borderId="2" xfId="0" applyFont="1" applyFill="1" applyBorder="1"/>
    <xf numFmtId="0" fontId="9" fillId="3" borderId="2" xfId="0" applyFont="1" applyFill="1" applyBorder="1"/>
    <xf numFmtId="0" fontId="6" fillId="3" borderId="3" xfId="0" applyFont="1" applyFill="1" applyBorder="1"/>
    <xf numFmtId="0" fontId="6" fillId="3" borderId="5" xfId="0" applyFont="1" applyFill="1" applyBorder="1"/>
    <xf numFmtId="0" fontId="10" fillId="3" borderId="0" xfId="0" applyFont="1" applyFill="1" applyAlignment="1">
      <alignment vertical="center"/>
    </xf>
    <xf numFmtId="0" fontId="10" fillId="3" borderId="0" xfId="0" applyFont="1" applyFill="1" applyAlignment="1">
      <alignment horizontal="center" vertical="center"/>
    </xf>
    <xf numFmtId="0" fontId="7" fillId="4" borderId="6" xfId="0" applyFont="1" applyFill="1" applyBorder="1"/>
    <xf numFmtId="0" fontId="6" fillId="3" borderId="6" xfId="0" applyFont="1" applyFill="1" applyBorder="1"/>
    <xf numFmtId="58" fontId="6" fillId="3" borderId="2" xfId="0" applyNumberFormat="1" applyFont="1" applyFill="1" applyBorder="1"/>
    <xf numFmtId="176" fontId="6" fillId="3" borderId="0" xfId="0" applyNumberFormat="1" applyFont="1" applyFill="1"/>
    <xf numFmtId="58" fontId="6" fillId="3" borderId="0" xfId="0" applyNumberFormat="1" applyFont="1" applyFill="1"/>
    <xf numFmtId="0" fontId="6" fillId="3" borderId="7" xfId="0" applyFont="1" applyFill="1" applyBorder="1"/>
    <xf numFmtId="58" fontId="6" fillId="3" borderId="7" xfId="0" applyNumberFormat="1" applyFont="1" applyFill="1" applyBorder="1"/>
    <xf numFmtId="0" fontId="6" fillId="3" borderId="8" xfId="0" applyFont="1" applyFill="1" applyBorder="1"/>
    <xf numFmtId="58" fontId="6" fillId="3" borderId="8" xfId="0" applyNumberFormat="1" applyFont="1" applyFill="1" applyBorder="1"/>
    <xf numFmtId="0" fontId="0" fillId="6" borderId="0" xfId="0" applyFill="1"/>
    <xf numFmtId="0" fontId="13" fillId="7" borderId="9" xfId="0" applyFont="1" applyFill="1" applyBorder="1" applyAlignment="1">
      <alignment vertical="center"/>
    </xf>
    <xf numFmtId="0" fontId="14" fillId="0" borderId="9" xfId="0" applyFont="1" applyBorder="1" applyAlignment="1">
      <alignment vertical="center"/>
    </xf>
    <xf numFmtId="0" fontId="15" fillId="0" borderId="0" xfId="0" applyFont="1"/>
    <xf numFmtId="10" fontId="16" fillId="0" borderId="9" xfId="0" applyNumberFormat="1" applyFont="1" applyBorder="1" applyAlignment="1">
      <alignment vertical="center"/>
    </xf>
    <xf numFmtId="0" fontId="17" fillId="8" borderId="9" xfId="0" applyFont="1" applyFill="1" applyBorder="1"/>
    <xf numFmtId="0" fontId="18" fillId="0" borderId="9" xfId="0" applyFont="1" applyBorder="1" applyAlignment="1">
      <alignment vertical="center"/>
    </xf>
    <xf numFmtId="0" fontId="19" fillId="0" borderId="9" xfId="0" applyFont="1" applyBorder="1"/>
    <xf numFmtId="0" fontId="19" fillId="9" borderId="9" xfId="0" applyFont="1" applyFill="1" applyBorder="1"/>
    <xf numFmtId="0" fontId="19" fillId="10" borderId="9" xfId="0" applyFont="1" applyFill="1" applyBorder="1"/>
    <xf numFmtId="0" fontId="20" fillId="11" borderId="9" xfId="0" applyFont="1" applyFill="1" applyBorder="1" applyAlignment="1">
      <alignment vertical="center"/>
    </xf>
    <xf numFmtId="0" fontId="20" fillId="12" borderId="9" xfId="0" applyFont="1" applyFill="1" applyBorder="1" applyAlignment="1">
      <alignment vertical="center"/>
    </xf>
    <xf numFmtId="0" fontId="19" fillId="13" borderId="9" xfId="0" applyFont="1" applyFill="1" applyBorder="1"/>
    <xf numFmtId="0" fontId="19" fillId="14" borderId="9" xfId="0" applyFont="1" applyFill="1" applyBorder="1"/>
    <xf numFmtId="0" fontId="19" fillId="15" borderId="9" xfId="0" applyFont="1" applyFill="1" applyBorder="1"/>
    <xf numFmtId="0" fontId="19" fillId="16" borderId="9" xfId="0" applyFont="1" applyFill="1" applyBorder="1"/>
    <xf numFmtId="0" fontId="19" fillId="17" borderId="9" xfId="0" applyFont="1" applyFill="1" applyBorder="1"/>
    <xf numFmtId="0" fontId="21" fillId="16" borderId="9" xfId="0" applyFont="1" applyFill="1" applyBorder="1"/>
    <xf numFmtId="0" fontId="19" fillId="18" borderId="9" xfId="0" applyFont="1" applyFill="1" applyBorder="1"/>
    <xf numFmtId="0" fontId="23" fillId="0" borderId="0" xfId="0" applyFont="1"/>
    <xf numFmtId="0" fontId="24" fillId="0" borderId="0" xfId="0" applyFont="1"/>
    <xf numFmtId="10" fontId="24" fillId="0" borderId="0" xfId="2" applyNumberFormat="1" applyFont="1" applyAlignment="1"/>
    <xf numFmtId="0" fontId="25" fillId="3" borderId="0" xfId="0" applyFont="1" applyFill="1"/>
    <xf numFmtId="14" fontId="0" fillId="0" borderId="0" xfId="0" applyNumberFormat="1" applyAlignment="1">
      <alignment horizontal="left" vertical="center"/>
    </xf>
    <xf numFmtId="58" fontId="0" fillId="0" borderId="0" xfId="0" applyNumberFormat="1"/>
    <xf numFmtId="0" fontId="0" fillId="19" borderId="0" xfId="0" applyFill="1"/>
    <xf numFmtId="0" fontId="0" fillId="20" borderId="0" xfId="0" applyFill="1"/>
    <xf numFmtId="0" fontId="27" fillId="3" borderId="0" xfId="0" applyFont="1" applyFill="1"/>
    <xf numFmtId="0" fontId="28" fillId="0" borderId="0" xfId="0" applyFont="1"/>
    <xf numFmtId="0" fontId="29" fillId="0" borderId="8" xfId="0" applyFont="1" applyBorder="1"/>
    <xf numFmtId="10" fontId="29" fillId="0" borderId="8" xfId="2" applyNumberFormat="1" applyFont="1" applyBorder="1" applyAlignment="1"/>
    <xf numFmtId="0" fontId="28" fillId="0" borderId="8" xfId="0" applyFont="1" applyBorder="1"/>
    <xf numFmtId="0" fontId="30" fillId="0" borderId="8" xfId="0" applyFont="1" applyBorder="1"/>
    <xf numFmtId="0" fontId="30" fillId="0" borderId="11" xfId="0" applyFont="1" applyBorder="1"/>
    <xf numFmtId="0" fontId="30" fillId="0" borderId="12" xfId="0" applyFont="1" applyBorder="1"/>
    <xf numFmtId="0" fontId="30" fillId="0" borderId="13" xfId="0" applyFont="1" applyBorder="1"/>
    <xf numFmtId="58" fontId="28" fillId="0" borderId="8" xfId="0" applyNumberFormat="1" applyFont="1" applyBorder="1"/>
    <xf numFmtId="0" fontId="28" fillId="20" borderId="8" xfId="0" applyFont="1" applyFill="1" applyBorder="1"/>
    <xf numFmtId="0" fontId="28" fillId="0" borderId="11" xfId="0" applyFont="1" applyBorder="1"/>
    <xf numFmtId="58" fontId="28" fillId="0" borderId="12" xfId="0" applyNumberFormat="1" applyFont="1" applyBorder="1"/>
    <xf numFmtId="0" fontId="28" fillId="0" borderId="13" xfId="0" applyFont="1" applyBorder="1"/>
    <xf numFmtId="0" fontId="28" fillId="0" borderId="12" xfId="0" applyFont="1" applyBorder="1"/>
    <xf numFmtId="0" fontId="28" fillId="0" borderId="14" xfId="0" applyFont="1" applyBorder="1"/>
    <xf numFmtId="0" fontId="28" fillId="21" borderId="8" xfId="0" applyFont="1" applyFill="1" applyBorder="1"/>
    <xf numFmtId="0" fontId="27" fillId="22" borderId="8" xfId="0" applyFont="1" applyFill="1" applyBorder="1"/>
    <xf numFmtId="0" fontId="28" fillId="23" borderId="8" xfId="0" applyFont="1" applyFill="1" applyBorder="1"/>
    <xf numFmtId="0" fontId="28" fillId="0" borderId="15" xfId="0" applyFont="1" applyBorder="1"/>
    <xf numFmtId="0" fontId="28" fillId="0" borderId="16" xfId="0" applyFont="1" applyBorder="1"/>
    <xf numFmtId="0" fontId="28" fillId="0" borderId="10" xfId="0" applyFont="1" applyBorder="1"/>
    <xf numFmtId="0" fontId="25" fillId="3" borderId="18" xfId="0" applyFont="1" applyFill="1" applyBorder="1"/>
    <xf numFmtId="58" fontId="25" fillId="3" borderId="19" xfId="0" applyNumberFormat="1" applyFont="1" applyFill="1" applyBorder="1"/>
    <xf numFmtId="0" fontId="0" fillId="0" borderId="8" xfId="0" applyBorder="1" applyAlignment="1">
      <alignment horizontal="left" vertical="center"/>
    </xf>
    <xf numFmtId="0" fontId="0" fillId="0" borderId="8" xfId="0" applyBorder="1"/>
    <xf numFmtId="14" fontId="18" fillId="0" borderId="9" xfId="0" applyNumberFormat="1" applyFont="1" applyBorder="1" applyAlignment="1">
      <alignment vertical="center"/>
    </xf>
    <xf numFmtId="0" fontId="0" fillId="0" borderId="0" xfId="0" applyFill="1"/>
    <xf numFmtId="0" fontId="34" fillId="0" borderId="9" xfId="0" applyFont="1" applyBorder="1"/>
    <xf numFmtId="0" fontId="34" fillId="9" borderId="9" xfId="0" applyFont="1" applyFill="1" applyBorder="1"/>
    <xf numFmtId="0" fontId="1" fillId="26" borderId="8" xfId="5" applyBorder="1" applyAlignment="1">
      <alignment horizontal="left" vertical="center"/>
    </xf>
    <xf numFmtId="0" fontId="35" fillId="24" borderId="0" xfId="3" applyAlignment="1"/>
    <xf numFmtId="0" fontId="0" fillId="0" borderId="20" xfId="0" applyFill="1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25" fillId="3" borderId="17" xfId="0" applyFont="1" applyFill="1" applyBorder="1" applyAlignment="1">
      <alignment horizontal="left" vertical="center"/>
    </xf>
    <xf numFmtId="0" fontId="0" fillId="0" borderId="0" xfId="0" applyAlignment="1">
      <alignment horizontal="left" vertical="center"/>
    </xf>
    <xf numFmtId="14" fontId="35" fillId="24" borderId="0" xfId="3" applyNumberFormat="1" applyAlignment="1">
      <alignment horizontal="left" vertical="center"/>
    </xf>
    <xf numFmtId="0" fontId="0" fillId="0" borderId="0" xfId="0" applyFill="1" applyBorder="1"/>
    <xf numFmtId="10" fontId="6" fillId="3" borderId="2" xfId="2" applyNumberFormat="1" applyFont="1" applyFill="1" applyBorder="1" applyAlignment="1"/>
    <xf numFmtId="0" fontId="36" fillId="25" borderId="0" xfId="4" applyAlignment="1"/>
    <xf numFmtId="14" fontId="36" fillId="25" borderId="0" xfId="4" applyNumberFormat="1" applyAlignment="1">
      <alignment horizontal="left" vertical="center"/>
    </xf>
    <xf numFmtId="0" fontId="31" fillId="5" borderId="0" xfId="0" applyFont="1" applyFill="1" applyAlignment="1">
      <alignment horizontal="center" vertical="center"/>
    </xf>
    <xf numFmtId="0" fontId="25" fillId="3" borderId="21" xfId="0" applyFont="1" applyFill="1" applyBorder="1"/>
    <xf numFmtId="0" fontId="0" fillId="6" borderId="8" xfId="0" applyFill="1" applyBorder="1" applyAlignment="1">
      <alignment horizontal="left" vertical="center"/>
    </xf>
    <xf numFmtId="0" fontId="6" fillId="3" borderId="2" xfId="0" applyFont="1" applyFill="1" applyBorder="1" applyAlignment="1">
      <alignment horizontal="center"/>
    </xf>
    <xf numFmtId="0" fontId="37" fillId="3" borderId="0" xfId="0" applyFont="1" applyFill="1"/>
    <xf numFmtId="0" fontId="12" fillId="3" borderId="0" xfId="0" applyFont="1" applyFill="1" applyAlignment="1">
      <alignment horizontal="center" vertical="center"/>
    </xf>
    <xf numFmtId="0" fontId="22" fillId="3" borderId="0" xfId="0" applyFont="1" applyFill="1" applyAlignment="1">
      <alignment horizontal="center" vertical="center"/>
    </xf>
    <xf numFmtId="0" fontId="26" fillId="3" borderId="0" xfId="0" applyFont="1" applyFill="1" applyAlignment="1">
      <alignment horizontal="center" vertical="center"/>
    </xf>
    <xf numFmtId="0" fontId="26" fillId="3" borderId="10" xfId="0" applyFont="1" applyFill="1" applyBorder="1" applyAlignment="1">
      <alignment horizontal="center" vertical="center"/>
    </xf>
    <xf numFmtId="0" fontId="30" fillId="0" borderId="8" xfId="0" applyFont="1" applyBorder="1" applyAlignment="1">
      <alignment horizontal="center"/>
    </xf>
    <xf numFmtId="0" fontId="31" fillId="5" borderId="0" xfId="0" applyFont="1" applyFill="1" applyAlignment="1">
      <alignment horizontal="center" vertical="center"/>
    </xf>
    <xf numFmtId="0" fontId="0" fillId="0" borderId="8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20" xfId="0" applyBorder="1" applyAlignment="1">
      <alignment horizontal="left" vertical="center"/>
    </xf>
    <xf numFmtId="0" fontId="0" fillId="0" borderId="7" xfId="0" applyBorder="1" applyAlignment="1">
      <alignment horizontal="left" vertical="center"/>
    </xf>
    <xf numFmtId="0" fontId="3" fillId="2" borderId="1" xfId="1" applyFont="1" applyAlignment="1">
      <alignment horizontal="center" vertical="center"/>
    </xf>
    <xf numFmtId="0" fontId="6" fillId="3" borderId="3" xfId="0" applyFont="1" applyFill="1" applyBorder="1" applyAlignment="1">
      <alignment horizontal="left"/>
    </xf>
    <xf numFmtId="0" fontId="6" fillId="3" borderId="4" xfId="0" applyFont="1" applyFill="1" applyBorder="1" applyAlignment="1">
      <alignment horizontal="left"/>
    </xf>
    <xf numFmtId="0" fontId="6" fillId="3" borderId="5" xfId="0" applyFont="1" applyFill="1" applyBorder="1" applyAlignment="1">
      <alignment horizontal="left"/>
    </xf>
    <xf numFmtId="0" fontId="8" fillId="5" borderId="3" xfId="0" applyFont="1" applyFill="1" applyBorder="1" applyAlignment="1">
      <alignment horizontal="left"/>
    </xf>
    <xf numFmtId="0" fontId="8" fillId="5" borderId="4" xfId="0" applyFont="1" applyFill="1" applyBorder="1" applyAlignment="1">
      <alignment horizontal="left"/>
    </xf>
    <xf numFmtId="0" fontId="8" fillId="5" borderId="5" xfId="0" applyFont="1" applyFill="1" applyBorder="1" applyAlignment="1">
      <alignment horizontal="left"/>
    </xf>
    <xf numFmtId="0" fontId="8" fillId="5" borderId="2" xfId="0" applyFont="1" applyFill="1" applyBorder="1" applyAlignment="1">
      <alignment horizontal="center"/>
    </xf>
    <xf numFmtId="0" fontId="6" fillId="3" borderId="2" xfId="0" applyFont="1" applyFill="1" applyBorder="1" applyAlignment="1">
      <alignment horizontal="left"/>
    </xf>
  </cellXfs>
  <cellStyles count="6">
    <cellStyle name="40% - 着色 6" xfId="5" builtinId="51"/>
    <cellStyle name="百分比" xfId="2" builtinId="5"/>
    <cellStyle name="差" xfId="4" builtinId="27"/>
    <cellStyle name="常规" xfId="0" builtinId="0"/>
    <cellStyle name="好" xfId="3" builtinId="26"/>
    <cellStyle name="输出" xfId="1" builtinId="21"/>
  </cellStyles>
  <dxfs count="464"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ont>
        <color auto="1"/>
      </font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theme="0" tint="-0.499984740745262"/>
        </patternFill>
      </fill>
    </dxf>
    <dxf>
      <numFmt numFmtId="30" formatCode="@"/>
      <fill>
        <patternFill>
          <bgColor theme="1"/>
        </patternFill>
      </fill>
    </dxf>
    <dxf>
      <fill>
        <patternFill>
          <bgColor rgb="FFFFFF00"/>
        </patternFill>
      </fill>
    </dxf>
    <dxf>
      <fill>
        <patternFill>
          <bgColor theme="1"/>
        </patternFill>
      </fill>
    </dxf>
    <dxf>
      <fill>
        <patternFill>
          <bgColor theme="0" tint="-0.499984740745262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</xdr:colOff>
      <xdr:row>28</xdr:row>
      <xdr:rowOff>0</xdr:rowOff>
    </xdr:from>
    <xdr:to>
      <xdr:col>5</xdr:col>
      <xdr:colOff>542700</xdr:colOff>
      <xdr:row>48</xdr:row>
      <xdr:rowOff>178695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E9C3503-CFFA-4344-A0C0-8E63544C2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22" y="9782175"/>
          <a:ext cx="3733528" cy="4369695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563218</xdr:colOff>
      <xdr:row>28</xdr:row>
      <xdr:rowOff>16565</xdr:rowOff>
    </xdr:from>
    <xdr:to>
      <xdr:col>13</xdr:col>
      <xdr:colOff>152861</xdr:colOff>
      <xdr:row>48</xdr:row>
      <xdr:rowOff>195260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2CB9989-AC0E-4BB6-8EC9-F44B4C9C9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49368" y="9798740"/>
          <a:ext cx="4780768" cy="436969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49</xdr:row>
      <xdr:rowOff>0</xdr:rowOff>
    </xdr:from>
    <xdr:to>
      <xdr:col>5</xdr:col>
      <xdr:colOff>376137</xdr:colOff>
      <xdr:row>57</xdr:row>
      <xdr:rowOff>143478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89192E61-368E-4DD2-BAA4-526C6DD5F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6" y="14182725"/>
          <a:ext cx="3567011" cy="1819878"/>
        </a:xfrm>
        <a:prstGeom prst="rect">
          <a:avLst/>
        </a:prstGeom>
      </xdr:spPr>
    </xdr:pic>
    <xdr:clientData/>
  </xdr:twoCellAnchor>
  <xdr:twoCellAnchor editAs="oneCell">
    <xdr:from>
      <xdr:col>6</xdr:col>
      <xdr:colOff>572416</xdr:colOff>
      <xdr:row>48</xdr:row>
      <xdr:rowOff>183131</xdr:rowOff>
    </xdr:from>
    <xdr:to>
      <xdr:col>11</xdr:col>
      <xdr:colOff>691791</xdr:colOff>
      <xdr:row>57</xdr:row>
      <xdr:rowOff>119544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91EECC6D-AB4F-4DEC-A358-0E1D9317D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4366" y="14156306"/>
          <a:ext cx="3567425" cy="1822363"/>
        </a:xfrm>
        <a:prstGeom prst="rect">
          <a:avLst/>
        </a:prstGeom>
      </xdr:spPr>
    </xdr:pic>
    <xdr:clientData/>
  </xdr:twoCellAnchor>
  <xdr:twoCellAnchor editAs="oneCell">
    <xdr:from>
      <xdr:col>14</xdr:col>
      <xdr:colOff>135260</xdr:colOff>
      <xdr:row>48</xdr:row>
      <xdr:rowOff>143543</xdr:rowOff>
    </xdr:from>
    <xdr:to>
      <xdr:col>23</xdr:col>
      <xdr:colOff>39287</xdr:colOff>
      <xdr:row>57</xdr:row>
      <xdr:rowOff>79956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5CCB0FE3-7487-4C1C-B79B-1A5EFF47A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4485" y="14116718"/>
          <a:ext cx="3561627" cy="1822363"/>
        </a:xfrm>
        <a:prstGeom prst="rect">
          <a:avLst/>
        </a:prstGeom>
      </xdr:spPr>
    </xdr:pic>
    <xdr:clientData/>
  </xdr:twoCellAnchor>
  <xdr:twoCellAnchor editAs="oneCell">
    <xdr:from>
      <xdr:col>25</xdr:col>
      <xdr:colOff>57150</xdr:colOff>
      <xdr:row>30</xdr:row>
      <xdr:rowOff>85725</xdr:rowOff>
    </xdr:from>
    <xdr:to>
      <xdr:col>39</xdr:col>
      <xdr:colOff>189700</xdr:colOff>
      <xdr:row>47</xdr:row>
      <xdr:rowOff>123375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F5460C8-4D13-4499-B3AF-A0ED999E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49325" y="10287000"/>
          <a:ext cx="6400000" cy="3600000"/>
        </a:xfrm>
        <a:prstGeom prst="rect">
          <a:avLst/>
        </a:prstGeom>
      </xdr:spPr>
    </xdr:pic>
    <xdr:clientData/>
  </xdr:twoCellAnchor>
  <xdr:twoCellAnchor editAs="oneCell">
    <xdr:from>
      <xdr:col>25</xdr:col>
      <xdr:colOff>92850</xdr:colOff>
      <xdr:row>48</xdr:row>
      <xdr:rowOff>121425</xdr:rowOff>
    </xdr:from>
    <xdr:to>
      <xdr:col>32</xdr:col>
      <xdr:colOff>159125</xdr:colOff>
      <xdr:row>57</xdr:row>
      <xdr:rowOff>35475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1E08FBCE-F100-4EEC-93B7-3F9DEB142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85025" y="14094600"/>
          <a:ext cx="3200000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124241</xdr:colOff>
      <xdr:row>26</xdr:row>
      <xdr:rowOff>182217</xdr:rowOff>
    </xdr:from>
    <xdr:to>
      <xdr:col>24</xdr:col>
      <xdr:colOff>401262</xdr:colOff>
      <xdr:row>48</xdr:row>
      <xdr:rowOff>118499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68D362A6-8AEF-4FA8-B0B0-38380E89C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566" y="9535767"/>
          <a:ext cx="5106196" cy="455590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</xdr:row>
      <xdr:rowOff>85480</xdr:rowOff>
    </xdr:from>
    <xdr:to>
      <xdr:col>50</xdr:col>
      <xdr:colOff>293077</xdr:colOff>
      <xdr:row>47</xdr:row>
      <xdr:rowOff>142875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9DB76C6A-89DD-47BA-B820-24386177D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88250" y="6606442"/>
          <a:ext cx="6455019" cy="366956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B050"/>
  </sheetPr>
  <dimension ref="A1:T235"/>
  <sheetViews>
    <sheetView zoomScale="85" zoomScaleNormal="85" workbookViewId="0">
      <pane ySplit="11" topLeftCell="A12" activePane="bottomLeft" state="frozen"/>
      <selection activeCell="H11" sqref="H11"/>
      <selection pane="bottomLeft" activeCell="B12" sqref="B12:B179"/>
    </sheetView>
  </sheetViews>
  <sheetFormatPr defaultRowHeight="14.25" x14ac:dyDescent="0.2"/>
  <cols>
    <col min="1" max="1" width="5.25" bestFit="1" customWidth="1"/>
    <col min="2" max="2" width="13.375" bestFit="1" customWidth="1"/>
    <col min="3" max="3" width="42.125" bestFit="1" customWidth="1"/>
    <col min="4" max="4" width="11" bestFit="1" customWidth="1"/>
    <col min="5" max="6" width="6.375" bestFit="1" customWidth="1"/>
    <col min="7" max="7" width="11" bestFit="1" customWidth="1"/>
    <col min="8" max="8" width="6.375" bestFit="1" customWidth="1"/>
  </cols>
  <sheetData>
    <row r="1" spans="1:20" x14ac:dyDescent="0.2">
      <c r="A1" s="92" t="s">
        <v>140</v>
      </c>
      <c r="B1" s="92"/>
      <c r="C1" s="92"/>
      <c r="D1" s="92"/>
      <c r="E1" s="92"/>
      <c r="F1" s="92"/>
      <c r="G1" s="92"/>
      <c r="H1" s="92"/>
      <c r="I1" s="92"/>
      <c r="J1" s="92"/>
    </row>
    <row r="2" spans="1:20" x14ac:dyDescent="0.2">
      <c r="A2" s="92"/>
      <c r="B2" s="92"/>
      <c r="C2" s="92"/>
      <c r="D2" s="92"/>
      <c r="E2" s="92"/>
      <c r="F2" s="92"/>
      <c r="G2" s="92"/>
      <c r="H2" s="92"/>
      <c r="I2" s="92"/>
      <c r="J2" s="92"/>
    </row>
    <row r="3" spans="1:20" x14ac:dyDescent="0.2">
      <c r="A3" s="92"/>
      <c r="B3" s="92"/>
      <c r="C3" s="92"/>
      <c r="D3" s="92"/>
      <c r="E3" s="92"/>
      <c r="F3" s="92"/>
      <c r="G3" s="92"/>
      <c r="H3" s="92"/>
      <c r="I3" s="92"/>
      <c r="J3" s="92"/>
    </row>
    <row r="4" spans="1:20" x14ac:dyDescent="0.2">
      <c r="A4" s="92"/>
      <c r="B4" s="92"/>
      <c r="C4" s="92"/>
      <c r="D4" s="92"/>
      <c r="E4" s="92"/>
      <c r="F4" s="92"/>
      <c r="G4" s="92"/>
      <c r="H4" s="92"/>
      <c r="I4" s="92"/>
      <c r="J4" s="92"/>
    </row>
    <row r="5" spans="1:20" x14ac:dyDescent="0.2">
      <c r="A5" s="92"/>
      <c r="B5" s="92"/>
      <c r="C5" s="92"/>
      <c r="D5" s="92"/>
      <c r="E5" s="92"/>
      <c r="F5" s="92"/>
      <c r="G5" s="92"/>
      <c r="H5" s="92"/>
      <c r="I5" s="92"/>
      <c r="J5" s="92"/>
    </row>
    <row r="6" spans="1:20" ht="15" thickBot="1" x14ac:dyDescent="0.25"/>
    <row r="7" spans="1:20" ht="15.75" thickBot="1" x14ac:dyDescent="0.25">
      <c r="C7" s="20" t="s">
        <v>141</v>
      </c>
      <c r="D7" s="21">
        <v>643</v>
      </c>
    </row>
    <row r="8" spans="1:20" ht="15.75" thickBot="1" x14ac:dyDescent="0.25">
      <c r="C8" s="20" t="s">
        <v>142</v>
      </c>
      <c r="D8" s="22">
        <f>COUNTIF(E12:J179,"完成")</f>
        <v>201</v>
      </c>
    </row>
    <row r="9" spans="1:20" ht="15.75" thickBot="1" x14ac:dyDescent="0.25">
      <c r="C9" s="20" t="s">
        <v>143</v>
      </c>
      <c r="D9" s="23">
        <f>D8/D7</f>
        <v>0.31259720062208396</v>
      </c>
    </row>
    <row r="10" spans="1:20" ht="15" thickBot="1" x14ac:dyDescent="0.25"/>
    <row r="11" spans="1:20" ht="15" thickBot="1" x14ac:dyDescent="0.25">
      <c r="A11" s="24" t="s">
        <v>144</v>
      </c>
      <c r="B11" s="24" t="s">
        <v>145</v>
      </c>
      <c r="C11" s="24" t="s">
        <v>146</v>
      </c>
      <c r="D11" s="24" t="s">
        <v>147</v>
      </c>
      <c r="E11" s="24" t="s">
        <v>148</v>
      </c>
      <c r="F11" s="24" t="s">
        <v>149</v>
      </c>
      <c r="G11" s="24" t="s">
        <v>150</v>
      </c>
      <c r="H11" s="24" t="s">
        <v>151</v>
      </c>
      <c r="I11" s="24" t="s">
        <v>152</v>
      </c>
      <c r="J11" s="24" t="s">
        <v>153</v>
      </c>
      <c r="K11" s="25"/>
      <c r="L11" s="25"/>
      <c r="M11" s="25"/>
      <c r="N11" s="25"/>
      <c r="O11" s="25"/>
      <c r="P11" s="25"/>
      <c r="Q11" s="25"/>
      <c r="R11" s="25"/>
      <c r="S11" s="25"/>
      <c r="T11" s="25"/>
    </row>
    <row r="12" spans="1:20" ht="15" thickBot="1" x14ac:dyDescent="0.25">
      <c r="A12" s="26">
        <v>101</v>
      </c>
      <c r="B12" s="26" t="s">
        <v>154</v>
      </c>
      <c r="C12" s="27" t="s">
        <v>155</v>
      </c>
      <c r="D12" s="28" t="s">
        <v>156</v>
      </c>
      <c r="E12" s="30" t="s">
        <v>158</v>
      </c>
      <c r="F12" s="29" t="s">
        <v>157</v>
      </c>
      <c r="G12" s="30" t="s">
        <v>158</v>
      </c>
      <c r="H12" s="30" t="s">
        <v>158</v>
      </c>
      <c r="I12" s="30" t="s">
        <v>158</v>
      </c>
      <c r="J12" s="30" t="s">
        <v>158</v>
      </c>
      <c r="K12" s="72"/>
      <c r="M12" s="25"/>
      <c r="N12" s="25"/>
      <c r="O12" s="25"/>
      <c r="P12" s="25"/>
      <c r="Q12" s="25"/>
      <c r="R12" s="25"/>
      <c r="S12" s="25"/>
      <c r="T12" s="25"/>
    </row>
    <row r="13" spans="1:20" ht="15" thickBot="1" x14ac:dyDescent="0.25">
      <c r="A13" s="26">
        <v>102</v>
      </c>
      <c r="B13" s="26" t="s">
        <v>154</v>
      </c>
      <c r="C13" s="26" t="s">
        <v>159</v>
      </c>
      <c r="D13" s="28" t="s">
        <v>156</v>
      </c>
      <c r="E13" s="29" t="s">
        <v>157</v>
      </c>
      <c r="F13" s="26" t="s">
        <v>76</v>
      </c>
      <c r="G13" s="83"/>
      <c r="H13" s="26" t="s">
        <v>76</v>
      </c>
      <c r="I13" s="73"/>
      <c r="J13" s="73"/>
      <c r="K13" s="72"/>
      <c r="M13" s="25"/>
      <c r="P13" s="25"/>
      <c r="Q13" s="25"/>
      <c r="R13" s="25"/>
      <c r="S13" s="25"/>
      <c r="T13" s="25"/>
    </row>
    <row r="14" spans="1:20" ht="15" thickBot="1" x14ac:dyDescent="0.25">
      <c r="A14" s="26">
        <v>103</v>
      </c>
      <c r="B14" s="26" t="s">
        <v>154</v>
      </c>
      <c r="C14" s="26" t="s">
        <v>53</v>
      </c>
      <c r="D14" s="28" t="s">
        <v>156</v>
      </c>
      <c r="E14" s="29" t="s">
        <v>157</v>
      </c>
      <c r="F14" s="29" t="s">
        <v>157</v>
      </c>
      <c r="G14" s="29" t="s">
        <v>157</v>
      </c>
      <c r="H14" s="29" t="s">
        <v>157</v>
      </c>
      <c r="I14" s="73"/>
      <c r="J14" s="26" t="s">
        <v>76</v>
      </c>
      <c r="K14" s="72"/>
      <c r="M14" s="25"/>
      <c r="P14" s="25"/>
      <c r="Q14" s="25"/>
      <c r="R14" s="25"/>
      <c r="S14" s="25"/>
      <c r="T14" s="25"/>
    </row>
    <row r="15" spans="1:20" ht="15" thickBot="1" x14ac:dyDescent="0.25">
      <c r="A15" s="26">
        <v>104</v>
      </c>
      <c r="B15" s="26" t="s">
        <v>154</v>
      </c>
      <c r="C15" s="26" t="s">
        <v>54</v>
      </c>
      <c r="D15" s="28" t="s">
        <v>156</v>
      </c>
      <c r="E15" s="29" t="s">
        <v>157</v>
      </c>
      <c r="F15" s="29" t="s">
        <v>157</v>
      </c>
      <c r="G15" s="83"/>
      <c r="H15" s="29" t="s">
        <v>157</v>
      </c>
      <c r="I15" s="73"/>
      <c r="J15" s="83"/>
      <c r="K15" s="72"/>
      <c r="M15" s="25"/>
      <c r="P15" s="25"/>
      <c r="Q15" s="25"/>
      <c r="R15" s="25"/>
      <c r="S15" s="25"/>
      <c r="T15" s="25"/>
    </row>
    <row r="16" spans="1:20" ht="15" thickBot="1" x14ac:dyDescent="0.25">
      <c r="A16" s="26">
        <v>201</v>
      </c>
      <c r="B16" s="26" t="s">
        <v>160</v>
      </c>
      <c r="C16" s="26" t="s">
        <v>161</v>
      </c>
      <c r="D16" s="28" t="s">
        <v>156</v>
      </c>
      <c r="E16" s="29" t="s">
        <v>157</v>
      </c>
      <c r="F16" s="73"/>
      <c r="G16" s="29" t="s">
        <v>157</v>
      </c>
      <c r="H16" s="83"/>
      <c r="I16" s="73"/>
      <c r="J16" s="30" t="s">
        <v>158</v>
      </c>
      <c r="K16" s="72"/>
      <c r="M16" s="25"/>
      <c r="N16" s="25"/>
      <c r="O16" s="25"/>
      <c r="P16" s="25"/>
      <c r="Q16" s="25"/>
      <c r="R16" s="25"/>
      <c r="S16" s="25"/>
      <c r="T16" s="25"/>
    </row>
    <row r="17" spans="1:20" ht="15" thickBot="1" x14ac:dyDescent="0.25">
      <c r="A17" s="26">
        <v>202</v>
      </c>
      <c r="B17" s="26" t="s">
        <v>160</v>
      </c>
      <c r="C17" s="26" t="s">
        <v>162</v>
      </c>
      <c r="D17" s="28" t="s">
        <v>156</v>
      </c>
      <c r="E17" s="29" t="s">
        <v>157</v>
      </c>
      <c r="F17" s="83"/>
      <c r="G17" s="73"/>
      <c r="H17" s="26" t="s">
        <v>76</v>
      </c>
      <c r="I17" s="73"/>
      <c r="J17" s="73"/>
      <c r="K17" s="72"/>
      <c r="M17" s="25"/>
      <c r="N17" s="25"/>
      <c r="O17" s="25"/>
      <c r="P17" s="25"/>
      <c r="Q17" s="25"/>
      <c r="R17" s="25"/>
      <c r="S17" s="25"/>
      <c r="T17" s="25"/>
    </row>
    <row r="18" spans="1:20" ht="15" thickBot="1" x14ac:dyDescent="0.25">
      <c r="A18" s="26">
        <v>203</v>
      </c>
      <c r="B18" s="26" t="s">
        <v>160</v>
      </c>
      <c r="C18" s="26" t="s">
        <v>163</v>
      </c>
      <c r="D18" s="28" t="s">
        <v>156</v>
      </c>
      <c r="E18" s="29" t="s">
        <v>157</v>
      </c>
      <c r="F18" s="83"/>
      <c r="G18" s="30" t="s">
        <v>158</v>
      </c>
      <c r="H18" s="26" t="s">
        <v>76</v>
      </c>
      <c r="I18" s="73"/>
      <c r="J18" s="26" t="s">
        <v>76</v>
      </c>
      <c r="K18" s="72"/>
      <c r="L18" s="25"/>
      <c r="M18" s="25"/>
      <c r="N18" s="25"/>
      <c r="O18" s="25"/>
      <c r="P18" s="25"/>
      <c r="Q18" s="25"/>
      <c r="R18" s="25"/>
      <c r="S18" s="25"/>
      <c r="T18" s="25"/>
    </row>
    <row r="19" spans="1:20" ht="15" thickBot="1" x14ac:dyDescent="0.25">
      <c r="A19" s="26">
        <v>204</v>
      </c>
      <c r="B19" s="26" t="s">
        <v>160</v>
      </c>
      <c r="C19" s="26" t="s">
        <v>164</v>
      </c>
      <c r="D19" s="28" t="s">
        <v>156</v>
      </c>
      <c r="E19" s="29" t="s">
        <v>157</v>
      </c>
      <c r="F19" s="83"/>
      <c r="G19" s="30" t="s">
        <v>158</v>
      </c>
      <c r="H19" s="26" t="s">
        <v>76</v>
      </c>
      <c r="I19" s="73"/>
      <c r="J19" s="26" t="s">
        <v>76</v>
      </c>
      <c r="K19" s="72"/>
      <c r="L19" s="25"/>
      <c r="M19" s="25"/>
      <c r="N19" s="25"/>
      <c r="O19" s="25"/>
      <c r="P19" s="25"/>
      <c r="Q19" s="25"/>
      <c r="R19" s="25"/>
      <c r="S19" s="25"/>
      <c r="T19" s="25"/>
    </row>
    <row r="20" spans="1:20" ht="15" thickBot="1" x14ac:dyDescent="0.25">
      <c r="A20" s="26">
        <v>205</v>
      </c>
      <c r="B20" s="26" t="s">
        <v>160</v>
      </c>
      <c r="C20" s="26" t="s">
        <v>165</v>
      </c>
      <c r="D20" s="28" t="s">
        <v>156</v>
      </c>
      <c r="E20" s="26" t="s">
        <v>76</v>
      </c>
      <c r="F20" s="73"/>
      <c r="G20" s="73"/>
      <c r="H20" s="83"/>
      <c r="I20" s="73"/>
      <c r="J20" s="73"/>
      <c r="K20" s="72"/>
      <c r="L20" s="25"/>
      <c r="M20" s="25"/>
      <c r="N20" s="25"/>
      <c r="O20" s="25"/>
      <c r="P20" s="25"/>
      <c r="Q20" s="25"/>
      <c r="R20" s="25"/>
      <c r="S20" s="25"/>
      <c r="T20" s="25"/>
    </row>
    <row r="21" spans="1:20" ht="15" thickBot="1" x14ac:dyDescent="0.25">
      <c r="A21" s="26">
        <v>206</v>
      </c>
      <c r="B21" s="26" t="s">
        <v>160</v>
      </c>
      <c r="C21" s="26" t="s">
        <v>166</v>
      </c>
      <c r="D21" s="28" t="s">
        <v>156</v>
      </c>
      <c r="E21" s="30" t="s">
        <v>158</v>
      </c>
      <c r="F21" s="83"/>
      <c r="G21" s="26" t="s">
        <v>76</v>
      </c>
      <c r="H21" s="26" t="s">
        <v>76</v>
      </c>
      <c r="I21" s="26"/>
      <c r="J21" s="26" t="s">
        <v>76</v>
      </c>
      <c r="K21" s="72"/>
      <c r="L21" s="25"/>
      <c r="M21" s="25"/>
      <c r="N21" s="25"/>
      <c r="O21" s="25"/>
      <c r="P21" s="25"/>
      <c r="Q21" s="25"/>
      <c r="R21" s="25"/>
      <c r="S21" s="25"/>
      <c r="T21" s="25"/>
    </row>
    <row r="22" spans="1:20" ht="15" thickBot="1" x14ac:dyDescent="0.25">
      <c r="A22" s="26">
        <v>207</v>
      </c>
      <c r="B22" s="26" t="s">
        <v>160</v>
      </c>
      <c r="C22" s="26" t="s">
        <v>167</v>
      </c>
      <c r="D22" s="28" t="s">
        <v>156</v>
      </c>
      <c r="E22" s="30" t="s">
        <v>158</v>
      </c>
      <c r="F22" s="73"/>
      <c r="G22" s="30" t="s">
        <v>158</v>
      </c>
      <c r="H22" s="83"/>
      <c r="I22" s="73"/>
      <c r="J22" s="26" t="s">
        <v>76</v>
      </c>
      <c r="K22" s="72"/>
      <c r="L22" s="25"/>
      <c r="M22" s="25"/>
      <c r="N22" s="25"/>
      <c r="O22" s="25"/>
      <c r="P22" s="25"/>
      <c r="Q22" s="25"/>
      <c r="R22" s="25"/>
      <c r="S22" s="25"/>
      <c r="T22" s="25"/>
    </row>
    <row r="23" spans="1:20" ht="15" thickBot="1" x14ac:dyDescent="0.25">
      <c r="A23" s="26">
        <v>208</v>
      </c>
      <c r="B23" s="26" t="s">
        <v>160</v>
      </c>
      <c r="C23" s="26" t="s">
        <v>168</v>
      </c>
      <c r="D23" s="28" t="s">
        <v>156</v>
      </c>
      <c r="E23" s="26" t="s">
        <v>76</v>
      </c>
      <c r="F23" s="83"/>
      <c r="G23" s="26" t="s">
        <v>76</v>
      </c>
      <c r="H23" s="26" t="s">
        <v>76</v>
      </c>
      <c r="I23" s="73"/>
      <c r="J23" s="26" t="s">
        <v>76</v>
      </c>
      <c r="K23" s="72"/>
      <c r="L23" s="25"/>
      <c r="M23" s="25"/>
      <c r="N23" s="25"/>
      <c r="O23" s="25"/>
      <c r="P23" s="25"/>
      <c r="Q23" s="25"/>
      <c r="R23" s="25"/>
      <c r="S23" s="25"/>
      <c r="T23" s="25"/>
    </row>
    <row r="24" spans="1:20" ht="15" thickBot="1" x14ac:dyDescent="0.25">
      <c r="A24" s="26">
        <v>209</v>
      </c>
      <c r="B24" s="26" t="s">
        <v>160</v>
      </c>
      <c r="C24" s="26" t="s">
        <v>169</v>
      </c>
      <c r="D24" s="28" t="s">
        <v>156</v>
      </c>
      <c r="E24" s="26" t="s">
        <v>76</v>
      </c>
      <c r="F24" s="83"/>
      <c r="G24" s="26" t="s">
        <v>76</v>
      </c>
      <c r="H24" s="26" t="s">
        <v>76</v>
      </c>
      <c r="I24" s="73"/>
      <c r="J24" s="26" t="s">
        <v>76</v>
      </c>
      <c r="K24" s="72"/>
      <c r="L24" s="25"/>
      <c r="M24" s="25"/>
      <c r="N24" s="25"/>
      <c r="O24" s="25"/>
      <c r="P24" s="25"/>
      <c r="Q24" s="25"/>
      <c r="R24" s="25"/>
      <c r="S24" s="25"/>
      <c r="T24" s="25"/>
    </row>
    <row r="25" spans="1:20" ht="15" thickBot="1" x14ac:dyDescent="0.25">
      <c r="A25" s="26">
        <v>301</v>
      </c>
      <c r="B25" s="26" t="s">
        <v>170</v>
      </c>
      <c r="C25" s="26" t="s">
        <v>171</v>
      </c>
      <c r="D25" s="28" t="s">
        <v>156</v>
      </c>
      <c r="E25" s="29" t="s">
        <v>157</v>
      </c>
      <c r="F25" s="73"/>
      <c r="G25" s="29" t="s">
        <v>157</v>
      </c>
      <c r="H25" s="83"/>
      <c r="I25" s="73"/>
      <c r="J25" s="73"/>
      <c r="K25" s="72"/>
      <c r="L25" s="25"/>
      <c r="M25" s="25"/>
      <c r="N25" s="25"/>
      <c r="O25" s="25"/>
      <c r="P25" s="25"/>
      <c r="Q25" s="25"/>
      <c r="R25" s="25"/>
      <c r="S25" s="25"/>
      <c r="T25" s="25"/>
    </row>
    <row r="26" spans="1:20" ht="15" thickBot="1" x14ac:dyDescent="0.25">
      <c r="A26" s="26">
        <v>302</v>
      </c>
      <c r="B26" s="26" t="s">
        <v>170</v>
      </c>
      <c r="C26" s="26" t="s">
        <v>172</v>
      </c>
      <c r="D26" s="28" t="s">
        <v>156</v>
      </c>
      <c r="E26" s="29" t="s">
        <v>157</v>
      </c>
      <c r="F26" s="73"/>
      <c r="G26" s="29" t="s">
        <v>157</v>
      </c>
      <c r="H26" s="83"/>
      <c r="I26" s="73"/>
      <c r="J26" s="29" t="s">
        <v>157</v>
      </c>
      <c r="K26" s="72"/>
      <c r="L26" s="25"/>
      <c r="M26" s="25"/>
      <c r="N26" s="25"/>
      <c r="O26" s="25"/>
      <c r="P26" s="25"/>
      <c r="Q26" s="25"/>
      <c r="R26" s="25"/>
      <c r="S26" s="25"/>
      <c r="T26" s="25"/>
    </row>
    <row r="27" spans="1:20" ht="15" thickBot="1" x14ac:dyDescent="0.25">
      <c r="A27" s="26">
        <v>303</v>
      </c>
      <c r="B27" s="26" t="s">
        <v>170</v>
      </c>
      <c r="C27" s="26" t="s">
        <v>173</v>
      </c>
      <c r="D27" s="31" t="s">
        <v>174</v>
      </c>
      <c r="E27" s="26" t="s">
        <v>76</v>
      </c>
      <c r="F27" s="73"/>
      <c r="G27" s="73"/>
      <c r="H27" s="83"/>
      <c r="I27" s="26" t="s">
        <v>76</v>
      </c>
      <c r="J27" s="26" t="s">
        <v>76</v>
      </c>
      <c r="K27" s="72"/>
      <c r="L27" s="25"/>
      <c r="M27" s="25"/>
      <c r="N27" s="25"/>
      <c r="O27" s="25"/>
      <c r="P27" s="25"/>
      <c r="Q27" s="25"/>
      <c r="R27" s="25"/>
      <c r="S27" s="25"/>
      <c r="T27" s="25"/>
    </row>
    <row r="28" spans="1:20" ht="15" thickBot="1" x14ac:dyDescent="0.25">
      <c r="A28" s="26">
        <v>304</v>
      </c>
      <c r="B28" s="26" t="s">
        <v>170</v>
      </c>
      <c r="C28" s="26" t="s">
        <v>175</v>
      </c>
      <c r="D28" s="31" t="s">
        <v>174</v>
      </c>
      <c r="E28" s="26" t="s">
        <v>76</v>
      </c>
      <c r="F28" s="73"/>
      <c r="G28" s="73"/>
      <c r="H28" s="83"/>
      <c r="I28" s="26" t="s">
        <v>76</v>
      </c>
      <c r="J28" s="26" t="s">
        <v>76</v>
      </c>
      <c r="K28" s="72"/>
      <c r="L28" s="25"/>
      <c r="M28" s="25"/>
      <c r="N28" s="25"/>
      <c r="O28" s="25"/>
      <c r="P28" s="25"/>
      <c r="Q28" s="25"/>
      <c r="R28" s="25"/>
      <c r="S28" s="25"/>
      <c r="T28" s="25"/>
    </row>
    <row r="29" spans="1:20" ht="15" thickBot="1" x14ac:dyDescent="0.25">
      <c r="A29" s="26">
        <v>305</v>
      </c>
      <c r="B29" s="26" t="s">
        <v>170</v>
      </c>
      <c r="C29" s="26" t="s">
        <v>176</v>
      </c>
      <c r="D29" s="31" t="s">
        <v>174</v>
      </c>
      <c r="E29" s="29" t="s">
        <v>157</v>
      </c>
      <c r="F29" s="73"/>
      <c r="G29" s="73"/>
      <c r="H29" s="83"/>
      <c r="I29" s="29" t="s">
        <v>157</v>
      </c>
      <c r="J29" s="26" t="s">
        <v>76</v>
      </c>
      <c r="K29" s="72"/>
      <c r="L29" s="25"/>
      <c r="M29" s="25"/>
      <c r="N29" s="25"/>
      <c r="O29" s="25"/>
      <c r="P29" s="25"/>
      <c r="Q29" s="25"/>
      <c r="R29" s="25"/>
      <c r="S29" s="25"/>
      <c r="T29" s="25"/>
    </row>
    <row r="30" spans="1:20" ht="15" thickBot="1" x14ac:dyDescent="0.25">
      <c r="A30" s="26">
        <v>306</v>
      </c>
      <c r="B30" s="26" t="s">
        <v>170</v>
      </c>
      <c r="C30" s="26" t="s">
        <v>177</v>
      </c>
      <c r="D30" s="31" t="s">
        <v>174</v>
      </c>
      <c r="E30" s="29" t="s">
        <v>157</v>
      </c>
      <c r="F30" s="73"/>
      <c r="G30" s="73"/>
      <c r="H30" s="83"/>
      <c r="I30" s="29" t="s">
        <v>157</v>
      </c>
      <c r="J30" s="26" t="s">
        <v>76</v>
      </c>
      <c r="K30" s="72"/>
      <c r="L30" s="25"/>
      <c r="M30" s="25"/>
      <c r="N30" s="25"/>
      <c r="O30" s="25"/>
      <c r="P30" s="25"/>
      <c r="Q30" s="25"/>
      <c r="R30" s="25"/>
      <c r="S30" s="25"/>
      <c r="T30" s="25"/>
    </row>
    <row r="31" spans="1:20" ht="15" thickBot="1" x14ac:dyDescent="0.25">
      <c r="A31" s="26">
        <v>307</v>
      </c>
      <c r="B31" s="26" t="s">
        <v>170</v>
      </c>
      <c r="C31" s="26" t="s">
        <v>178</v>
      </c>
      <c r="D31" s="31" t="s">
        <v>174</v>
      </c>
      <c r="E31" s="29" t="s">
        <v>157</v>
      </c>
      <c r="F31" s="73"/>
      <c r="G31" s="73"/>
      <c r="H31" s="83"/>
      <c r="I31" s="29" t="s">
        <v>157</v>
      </c>
      <c r="J31" s="26" t="s">
        <v>76</v>
      </c>
      <c r="K31" s="72"/>
      <c r="L31" s="25"/>
      <c r="M31" s="25"/>
      <c r="N31" s="25"/>
      <c r="O31" s="25"/>
      <c r="P31" s="25"/>
      <c r="Q31" s="25"/>
      <c r="R31" s="25"/>
      <c r="S31" s="25"/>
      <c r="T31" s="25"/>
    </row>
    <row r="32" spans="1:20" ht="15" thickBot="1" x14ac:dyDescent="0.25">
      <c r="A32" s="26">
        <v>401</v>
      </c>
      <c r="B32" s="26" t="s">
        <v>179</v>
      </c>
      <c r="C32" s="26" t="s">
        <v>180</v>
      </c>
      <c r="D32" s="28" t="s">
        <v>156</v>
      </c>
      <c r="E32" s="26" t="s">
        <v>76</v>
      </c>
      <c r="F32" s="83"/>
      <c r="G32" s="83"/>
      <c r="H32" s="26" t="s">
        <v>76</v>
      </c>
      <c r="I32" s="83"/>
      <c r="J32" s="83"/>
      <c r="K32" s="72"/>
      <c r="L32" s="25"/>
      <c r="M32" s="25"/>
      <c r="N32" s="25"/>
      <c r="O32" s="25"/>
      <c r="P32" s="25"/>
      <c r="Q32" s="25"/>
      <c r="R32" s="25"/>
      <c r="S32" s="25"/>
      <c r="T32" s="25"/>
    </row>
    <row r="33" spans="1:20" ht="15" thickBot="1" x14ac:dyDescent="0.25">
      <c r="A33" s="26">
        <v>402</v>
      </c>
      <c r="B33" s="26" t="s">
        <v>179</v>
      </c>
      <c r="C33" s="26" t="s">
        <v>181</v>
      </c>
      <c r="D33" s="28" t="s">
        <v>156</v>
      </c>
      <c r="E33" s="26" t="s">
        <v>76</v>
      </c>
      <c r="F33" s="83"/>
      <c r="G33" s="73"/>
      <c r="H33" s="26" t="s">
        <v>76</v>
      </c>
      <c r="I33" s="73"/>
      <c r="J33" s="73"/>
      <c r="K33" s="72"/>
      <c r="L33" s="25"/>
      <c r="M33" s="25"/>
      <c r="N33" s="25"/>
      <c r="O33" s="25"/>
      <c r="P33" s="25"/>
      <c r="Q33" s="25"/>
      <c r="R33" s="25"/>
      <c r="S33" s="25"/>
      <c r="T33" s="25"/>
    </row>
    <row r="34" spans="1:20" ht="15" thickBot="1" x14ac:dyDescent="0.25">
      <c r="A34" s="26">
        <v>403</v>
      </c>
      <c r="B34" s="26" t="s">
        <v>179</v>
      </c>
      <c r="C34" s="26" t="s">
        <v>182</v>
      </c>
      <c r="D34" s="28" t="s">
        <v>156</v>
      </c>
      <c r="E34" s="26" t="s">
        <v>76</v>
      </c>
      <c r="F34" s="83"/>
      <c r="G34" s="73"/>
      <c r="H34" s="26" t="s">
        <v>76</v>
      </c>
      <c r="I34" s="73"/>
      <c r="J34" s="73"/>
      <c r="K34" s="72"/>
      <c r="L34" s="25"/>
      <c r="M34" s="25"/>
      <c r="N34" s="25"/>
      <c r="O34" s="25"/>
      <c r="P34" s="25"/>
      <c r="Q34" s="25"/>
      <c r="R34" s="25"/>
      <c r="S34" s="25"/>
      <c r="T34" s="25"/>
    </row>
    <row r="35" spans="1:20" ht="15" thickBot="1" x14ac:dyDescent="0.25">
      <c r="A35" s="26">
        <v>404</v>
      </c>
      <c r="B35" s="26" t="s">
        <v>179</v>
      </c>
      <c r="C35" s="26" t="s">
        <v>183</v>
      </c>
      <c r="D35" s="28" t="s">
        <v>156</v>
      </c>
      <c r="E35" s="29" t="s">
        <v>157</v>
      </c>
      <c r="F35" s="73"/>
      <c r="G35" s="83"/>
      <c r="H35" s="29" t="s">
        <v>157</v>
      </c>
      <c r="I35" s="73"/>
      <c r="J35" s="83"/>
      <c r="K35" s="72"/>
      <c r="L35" s="25"/>
      <c r="M35" s="25"/>
      <c r="N35" s="25"/>
      <c r="O35" s="25"/>
      <c r="P35" s="25"/>
      <c r="Q35" s="25"/>
      <c r="R35" s="25"/>
      <c r="S35" s="25"/>
      <c r="T35" s="25"/>
    </row>
    <row r="36" spans="1:20" ht="15" thickBot="1" x14ac:dyDescent="0.25">
      <c r="A36" s="26">
        <v>405</v>
      </c>
      <c r="B36" s="26" t="s">
        <v>179</v>
      </c>
      <c r="C36" s="26" t="s">
        <v>184</v>
      </c>
      <c r="D36" s="28" t="s">
        <v>156</v>
      </c>
      <c r="E36" s="29" t="s">
        <v>157</v>
      </c>
      <c r="F36" s="73"/>
      <c r="G36" s="73"/>
      <c r="H36" s="29" t="s">
        <v>157</v>
      </c>
      <c r="I36" s="73"/>
      <c r="J36" s="73"/>
      <c r="K36" s="72"/>
      <c r="L36" s="25"/>
      <c r="M36" s="25"/>
      <c r="N36" s="25"/>
      <c r="O36" s="25"/>
      <c r="P36" s="25"/>
      <c r="Q36" s="25"/>
      <c r="R36" s="25"/>
      <c r="S36" s="25"/>
      <c r="T36" s="25"/>
    </row>
    <row r="37" spans="1:20" ht="15" thickBot="1" x14ac:dyDescent="0.25">
      <c r="A37" s="26">
        <v>406</v>
      </c>
      <c r="B37" s="26" t="s">
        <v>179</v>
      </c>
      <c r="C37" s="26" t="s">
        <v>185</v>
      </c>
      <c r="D37" s="28" t="s">
        <v>156</v>
      </c>
      <c r="E37" s="29" t="s">
        <v>157</v>
      </c>
      <c r="F37" s="73"/>
      <c r="G37" s="83"/>
      <c r="H37" s="29" t="s">
        <v>157</v>
      </c>
      <c r="I37" s="83"/>
      <c r="J37" s="83"/>
      <c r="K37" s="72"/>
      <c r="L37" s="25"/>
      <c r="M37" s="25"/>
      <c r="N37" s="25"/>
      <c r="O37" s="25"/>
      <c r="P37" s="25"/>
      <c r="Q37" s="25"/>
      <c r="R37" s="25"/>
      <c r="S37" s="25"/>
      <c r="T37" s="25"/>
    </row>
    <row r="38" spans="1:20" ht="15" thickBot="1" x14ac:dyDescent="0.25">
      <c r="A38" s="26">
        <v>407</v>
      </c>
      <c r="B38" s="26" t="s">
        <v>179</v>
      </c>
      <c r="C38" s="26" t="s">
        <v>186</v>
      </c>
      <c r="D38" s="28" t="s">
        <v>156</v>
      </c>
      <c r="E38" s="29" t="s">
        <v>157</v>
      </c>
      <c r="F38" s="73"/>
      <c r="G38" s="83"/>
      <c r="H38" s="29" t="s">
        <v>157</v>
      </c>
      <c r="I38" s="73"/>
      <c r="J38" s="83"/>
      <c r="K38" s="72"/>
      <c r="L38" s="25"/>
      <c r="M38" s="25"/>
      <c r="N38" s="25"/>
      <c r="O38" s="25"/>
      <c r="P38" s="25"/>
      <c r="Q38" s="25"/>
      <c r="R38" s="25"/>
      <c r="S38" s="25"/>
      <c r="T38" s="25"/>
    </row>
    <row r="39" spans="1:20" ht="15" thickBot="1" x14ac:dyDescent="0.25">
      <c r="A39" s="26">
        <v>408</v>
      </c>
      <c r="B39" s="26" t="s">
        <v>179</v>
      </c>
      <c r="C39" s="26" t="s">
        <v>187</v>
      </c>
      <c r="D39" s="28" t="s">
        <v>156</v>
      </c>
      <c r="E39" s="26" t="s">
        <v>76</v>
      </c>
      <c r="F39" s="83"/>
      <c r="G39" s="73"/>
      <c r="H39" s="26" t="s">
        <v>76</v>
      </c>
      <c r="I39" s="73"/>
      <c r="J39" s="73"/>
      <c r="K39" s="72"/>
      <c r="L39" s="25"/>
      <c r="M39" s="25"/>
      <c r="N39" s="25"/>
      <c r="O39" s="25"/>
      <c r="P39" s="25"/>
      <c r="Q39" s="25"/>
      <c r="R39" s="25"/>
      <c r="S39" s="25"/>
      <c r="T39" s="25"/>
    </row>
    <row r="40" spans="1:20" ht="15" thickBot="1" x14ac:dyDescent="0.25">
      <c r="A40" s="26">
        <v>409</v>
      </c>
      <c r="B40" s="26" t="s">
        <v>179</v>
      </c>
      <c r="C40" s="26" t="s">
        <v>188</v>
      </c>
      <c r="D40" s="28" t="s">
        <v>156</v>
      </c>
      <c r="E40" s="26" t="s">
        <v>76</v>
      </c>
      <c r="F40" s="83"/>
      <c r="G40" s="73"/>
      <c r="H40" s="26" t="s">
        <v>76</v>
      </c>
      <c r="I40" s="73"/>
      <c r="J40" s="73"/>
      <c r="K40" s="72"/>
      <c r="L40" s="25"/>
      <c r="M40" s="25"/>
      <c r="N40" s="25"/>
      <c r="O40" s="25"/>
      <c r="P40" s="25"/>
      <c r="Q40" s="25"/>
      <c r="R40" s="25"/>
      <c r="S40" s="25"/>
      <c r="T40" s="25"/>
    </row>
    <row r="41" spans="1:20" ht="15" thickBot="1" x14ac:dyDescent="0.25">
      <c r="A41" s="26">
        <v>410</v>
      </c>
      <c r="B41" s="26" t="s">
        <v>179</v>
      </c>
      <c r="C41" s="26" t="s">
        <v>189</v>
      </c>
      <c r="D41" s="28" t="s">
        <v>156</v>
      </c>
      <c r="E41" s="26" t="s">
        <v>76</v>
      </c>
      <c r="F41" s="83"/>
      <c r="G41" s="83"/>
      <c r="H41" s="26" t="s">
        <v>76</v>
      </c>
      <c r="I41" s="83"/>
      <c r="J41" s="73"/>
      <c r="K41" s="72"/>
      <c r="L41" s="25"/>
      <c r="M41" s="25"/>
      <c r="N41" s="25"/>
      <c r="O41" s="25"/>
      <c r="P41" s="25"/>
      <c r="Q41" s="25"/>
      <c r="R41" s="25"/>
      <c r="S41" s="25"/>
      <c r="T41" s="25"/>
    </row>
    <row r="42" spans="1:20" ht="15" thickBot="1" x14ac:dyDescent="0.25">
      <c r="A42" s="26">
        <v>411</v>
      </c>
      <c r="B42" s="26" t="s">
        <v>179</v>
      </c>
      <c r="C42" s="26" t="s">
        <v>190</v>
      </c>
      <c r="D42" s="28" t="s">
        <v>156</v>
      </c>
      <c r="E42" s="26" t="s">
        <v>76</v>
      </c>
      <c r="F42" s="83"/>
      <c r="G42" s="83"/>
      <c r="H42" s="26" t="s">
        <v>76</v>
      </c>
      <c r="I42" s="73"/>
      <c r="J42" s="73"/>
      <c r="K42" s="72"/>
      <c r="L42" s="25"/>
      <c r="M42" s="25"/>
      <c r="N42" s="25"/>
      <c r="O42" s="25"/>
      <c r="P42" s="25"/>
      <c r="Q42" s="25"/>
      <c r="R42" s="25"/>
      <c r="S42" s="25"/>
      <c r="T42" s="25"/>
    </row>
    <row r="43" spans="1:20" ht="15" thickBot="1" x14ac:dyDescent="0.25">
      <c r="A43" s="26">
        <v>412</v>
      </c>
      <c r="B43" s="26" t="s">
        <v>179</v>
      </c>
      <c r="C43" s="26" t="s">
        <v>191</v>
      </c>
      <c r="D43" s="28" t="s">
        <v>156</v>
      </c>
      <c r="E43" s="26" t="s">
        <v>76</v>
      </c>
      <c r="F43" s="83"/>
      <c r="G43" s="83"/>
      <c r="H43" s="26" t="s">
        <v>76</v>
      </c>
      <c r="I43" s="73"/>
      <c r="J43" s="73"/>
      <c r="K43" s="72"/>
      <c r="L43" s="25"/>
      <c r="M43" s="25"/>
      <c r="N43" s="25"/>
      <c r="O43" s="25"/>
      <c r="P43" s="25"/>
      <c r="Q43" s="25"/>
      <c r="R43" s="25"/>
      <c r="S43" s="25"/>
      <c r="T43" s="25"/>
    </row>
    <row r="44" spans="1:20" ht="15" thickBot="1" x14ac:dyDescent="0.25">
      <c r="A44" s="26">
        <v>413</v>
      </c>
      <c r="B44" s="26" t="s">
        <v>179</v>
      </c>
      <c r="C44" s="26" t="s">
        <v>192</v>
      </c>
      <c r="D44" s="28" t="s">
        <v>156</v>
      </c>
      <c r="E44" s="26" t="s">
        <v>76</v>
      </c>
      <c r="F44" s="83"/>
      <c r="G44" s="73"/>
      <c r="H44" s="26" t="s">
        <v>76</v>
      </c>
      <c r="I44" s="73"/>
      <c r="J44" s="73"/>
      <c r="K44" s="72"/>
      <c r="L44" s="25"/>
      <c r="M44" s="25"/>
      <c r="N44" s="25"/>
      <c r="O44" s="25"/>
      <c r="P44" s="25"/>
      <c r="Q44" s="25"/>
      <c r="R44" s="25"/>
      <c r="S44" s="25"/>
      <c r="T44" s="25"/>
    </row>
    <row r="45" spans="1:20" ht="15" thickBot="1" x14ac:dyDescent="0.25">
      <c r="A45" s="26">
        <v>414</v>
      </c>
      <c r="B45" s="26" t="s">
        <v>179</v>
      </c>
      <c r="C45" s="26" t="s">
        <v>193</v>
      </c>
      <c r="D45" s="28" t="s">
        <v>156</v>
      </c>
      <c r="E45" s="26" t="s">
        <v>76</v>
      </c>
      <c r="F45" s="83"/>
      <c r="G45" s="73"/>
      <c r="H45" s="26" t="s">
        <v>76</v>
      </c>
      <c r="I45" s="73"/>
      <c r="J45" s="73"/>
      <c r="K45" s="72"/>
      <c r="L45" s="25"/>
      <c r="M45" s="25"/>
      <c r="N45" s="25"/>
      <c r="O45" s="25"/>
      <c r="P45" s="25"/>
      <c r="Q45" s="25"/>
      <c r="R45" s="25"/>
      <c r="S45" s="25"/>
      <c r="T45" s="25"/>
    </row>
    <row r="46" spans="1:20" ht="15" thickBot="1" x14ac:dyDescent="0.25">
      <c r="A46" s="26">
        <v>415</v>
      </c>
      <c r="B46" s="26" t="s">
        <v>179</v>
      </c>
      <c r="C46" s="26" t="s">
        <v>194</v>
      </c>
      <c r="D46" s="28" t="s">
        <v>156</v>
      </c>
      <c r="E46" s="26" t="s">
        <v>76</v>
      </c>
      <c r="F46" s="83"/>
      <c r="G46" s="73"/>
      <c r="H46" s="26" t="s">
        <v>76</v>
      </c>
      <c r="I46" s="73"/>
      <c r="J46" s="73"/>
      <c r="K46" s="72"/>
      <c r="L46" s="25"/>
      <c r="M46" s="25"/>
      <c r="N46" s="25"/>
      <c r="O46" s="25"/>
      <c r="P46" s="25"/>
      <c r="Q46" s="25"/>
      <c r="R46" s="25"/>
      <c r="S46" s="25"/>
      <c r="T46" s="25"/>
    </row>
    <row r="47" spans="1:20" ht="15" thickBot="1" x14ac:dyDescent="0.25">
      <c r="A47" s="26">
        <v>416</v>
      </c>
      <c r="B47" s="26" t="s">
        <v>179</v>
      </c>
      <c r="C47" s="26" t="s">
        <v>195</v>
      </c>
      <c r="D47" s="28" t="s">
        <v>156</v>
      </c>
      <c r="E47" s="26" t="s">
        <v>76</v>
      </c>
      <c r="F47" s="83"/>
      <c r="G47" s="73"/>
      <c r="H47" s="26" t="s">
        <v>76</v>
      </c>
      <c r="I47" s="73"/>
      <c r="J47" s="73"/>
      <c r="K47" s="72"/>
      <c r="L47" s="25"/>
      <c r="M47" s="25"/>
      <c r="N47" s="25"/>
      <c r="O47" s="25"/>
      <c r="P47" s="25"/>
      <c r="Q47" s="25"/>
      <c r="R47" s="25"/>
      <c r="S47" s="25"/>
      <c r="T47" s="25"/>
    </row>
    <row r="48" spans="1:20" ht="15" thickBot="1" x14ac:dyDescent="0.25">
      <c r="A48" s="26">
        <v>417</v>
      </c>
      <c r="B48" s="26" t="s">
        <v>179</v>
      </c>
      <c r="C48" s="26" t="s">
        <v>196</v>
      </c>
      <c r="D48" s="28" t="s">
        <v>156</v>
      </c>
      <c r="E48" s="26" t="s">
        <v>76</v>
      </c>
      <c r="F48" s="83"/>
      <c r="G48" s="83"/>
      <c r="H48" s="26" t="s">
        <v>76</v>
      </c>
      <c r="I48" s="83"/>
      <c r="J48" s="83"/>
      <c r="K48" s="72"/>
      <c r="L48" s="25"/>
      <c r="M48" s="25"/>
      <c r="N48" s="25"/>
      <c r="O48" s="25"/>
      <c r="P48" s="25"/>
      <c r="Q48" s="25"/>
      <c r="R48" s="25"/>
      <c r="S48" s="25"/>
      <c r="T48" s="25"/>
    </row>
    <row r="49" spans="1:20" ht="15" thickBot="1" x14ac:dyDescent="0.25">
      <c r="A49" s="26">
        <v>418</v>
      </c>
      <c r="B49" s="26" t="s">
        <v>179</v>
      </c>
      <c r="C49" s="26" t="s">
        <v>197</v>
      </c>
      <c r="D49" s="32" t="s">
        <v>198</v>
      </c>
      <c r="E49" s="26" t="s">
        <v>76</v>
      </c>
      <c r="F49" s="83"/>
      <c r="G49" s="73"/>
      <c r="H49" s="26" t="s">
        <v>76</v>
      </c>
      <c r="I49" s="73"/>
      <c r="J49" s="73"/>
      <c r="K49" s="72"/>
      <c r="L49" s="25"/>
      <c r="M49" s="25"/>
      <c r="N49" s="25"/>
      <c r="O49" s="25"/>
      <c r="P49" s="25"/>
      <c r="Q49" s="25"/>
      <c r="R49" s="25"/>
      <c r="S49" s="25"/>
      <c r="T49" s="25"/>
    </row>
    <row r="50" spans="1:20" ht="15" thickBot="1" x14ac:dyDescent="0.25">
      <c r="A50" s="26">
        <v>419</v>
      </c>
      <c r="B50" s="26" t="s">
        <v>179</v>
      </c>
      <c r="C50" s="26" t="s">
        <v>199</v>
      </c>
      <c r="D50" s="28" t="s">
        <v>156</v>
      </c>
      <c r="E50" s="26" t="s">
        <v>76</v>
      </c>
      <c r="F50" s="83"/>
      <c r="G50" s="73"/>
      <c r="H50" s="26" t="s">
        <v>76</v>
      </c>
      <c r="I50" s="73"/>
      <c r="J50" s="73"/>
      <c r="K50" s="72"/>
      <c r="L50" s="25"/>
      <c r="M50" s="25"/>
      <c r="N50" s="25"/>
      <c r="O50" s="25"/>
      <c r="P50" s="25"/>
      <c r="Q50" s="25"/>
      <c r="R50" s="25"/>
      <c r="S50" s="25"/>
      <c r="T50" s="25"/>
    </row>
    <row r="51" spans="1:20" ht="15" thickBot="1" x14ac:dyDescent="0.25">
      <c r="A51" s="26">
        <v>420</v>
      </c>
      <c r="B51" s="26" t="s">
        <v>179</v>
      </c>
      <c r="C51" s="26" t="s">
        <v>200</v>
      </c>
      <c r="D51" s="28" t="s">
        <v>156</v>
      </c>
      <c r="E51" s="26" t="s">
        <v>76</v>
      </c>
      <c r="F51" s="83"/>
      <c r="G51" s="73"/>
      <c r="H51" s="26" t="s">
        <v>76</v>
      </c>
      <c r="I51" s="73"/>
      <c r="J51" s="73"/>
      <c r="K51" s="72"/>
      <c r="L51" s="25"/>
      <c r="M51" s="25"/>
      <c r="N51" s="25"/>
      <c r="O51" s="25"/>
      <c r="P51" s="25"/>
      <c r="Q51" s="25"/>
      <c r="R51" s="25"/>
      <c r="S51" s="25"/>
      <c r="T51" s="25"/>
    </row>
    <row r="52" spans="1:20" ht="15" thickBot="1" x14ac:dyDescent="0.25">
      <c r="A52" s="26">
        <v>421</v>
      </c>
      <c r="B52" s="26" t="s">
        <v>179</v>
      </c>
      <c r="C52" s="26" t="s">
        <v>201</v>
      </c>
      <c r="D52" s="28" t="s">
        <v>156</v>
      </c>
      <c r="E52" s="26" t="s">
        <v>76</v>
      </c>
      <c r="F52" s="83"/>
      <c r="G52" s="83"/>
      <c r="H52" s="26" t="s">
        <v>76</v>
      </c>
      <c r="I52" s="83"/>
      <c r="J52" s="83"/>
      <c r="K52" s="72"/>
      <c r="L52" s="25"/>
      <c r="M52" s="25"/>
      <c r="N52" s="25"/>
      <c r="O52" s="25"/>
      <c r="P52" s="25"/>
      <c r="Q52" s="25"/>
      <c r="R52" s="25"/>
      <c r="S52" s="25"/>
      <c r="T52" s="25"/>
    </row>
    <row r="53" spans="1:20" ht="15" thickBot="1" x14ac:dyDescent="0.25">
      <c r="A53" s="26">
        <v>422</v>
      </c>
      <c r="B53" s="26" t="s">
        <v>179</v>
      </c>
      <c r="C53" s="26" t="s">
        <v>202</v>
      </c>
      <c r="D53" s="33" t="s">
        <v>203</v>
      </c>
      <c r="E53" s="26" t="s">
        <v>76</v>
      </c>
      <c r="F53" s="83"/>
      <c r="G53" s="83"/>
      <c r="H53" s="26" t="s">
        <v>76</v>
      </c>
      <c r="I53" s="83"/>
      <c r="J53" s="83"/>
      <c r="K53" s="72"/>
      <c r="L53" s="25"/>
      <c r="M53" s="25"/>
      <c r="N53" s="25"/>
      <c r="O53" s="25"/>
      <c r="P53" s="25"/>
      <c r="Q53" s="25"/>
      <c r="R53" s="25"/>
      <c r="S53" s="25"/>
      <c r="T53" s="25"/>
    </row>
    <row r="54" spans="1:20" ht="15" thickBot="1" x14ac:dyDescent="0.25">
      <c r="A54" s="26">
        <v>501</v>
      </c>
      <c r="B54" s="26" t="s">
        <v>204</v>
      </c>
      <c r="C54" s="26" t="s">
        <v>205</v>
      </c>
      <c r="D54" s="34" t="s">
        <v>206</v>
      </c>
      <c r="E54" s="29" t="s">
        <v>157</v>
      </c>
      <c r="F54" s="29" t="s">
        <v>157</v>
      </c>
      <c r="G54" s="73"/>
      <c r="H54" s="83"/>
      <c r="I54" s="73"/>
      <c r="J54" s="73"/>
      <c r="K54" s="72"/>
      <c r="L54" s="25"/>
      <c r="M54" s="25"/>
      <c r="N54" s="25"/>
      <c r="O54" s="25"/>
      <c r="P54" s="25"/>
      <c r="Q54" s="25"/>
      <c r="R54" s="25"/>
      <c r="S54" s="25"/>
      <c r="T54" s="25"/>
    </row>
    <row r="55" spans="1:20" ht="15" thickBot="1" x14ac:dyDescent="0.25">
      <c r="A55" s="26">
        <v>502</v>
      </c>
      <c r="B55" s="26" t="s">
        <v>204</v>
      </c>
      <c r="C55" s="27" t="s">
        <v>9</v>
      </c>
      <c r="D55" s="34" t="s">
        <v>206</v>
      </c>
      <c r="E55" s="26" t="s">
        <v>76</v>
      </c>
      <c r="F55" s="26" t="s">
        <v>76</v>
      </c>
      <c r="G55" s="73"/>
      <c r="H55" s="26" t="s">
        <v>76</v>
      </c>
      <c r="I55" s="73"/>
      <c r="J55" s="73"/>
      <c r="K55" s="72"/>
      <c r="L55" s="25"/>
      <c r="M55" s="25"/>
      <c r="N55" s="25"/>
      <c r="O55" s="25"/>
      <c r="P55" s="25"/>
      <c r="Q55" s="25"/>
      <c r="R55" s="25"/>
      <c r="S55" s="25"/>
      <c r="T55" s="25"/>
    </row>
    <row r="56" spans="1:20" ht="15" thickBot="1" x14ac:dyDescent="0.25">
      <c r="A56" s="26">
        <v>503</v>
      </c>
      <c r="B56" s="26" t="s">
        <v>204</v>
      </c>
      <c r="C56" s="26" t="s">
        <v>207</v>
      </c>
      <c r="D56" s="34" t="s">
        <v>206</v>
      </c>
      <c r="E56" s="74" t="s">
        <v>559</v>
      </c>
      <c r="F56" s="26" t="s">
        <v>76</v>
      </c>
      <c r="G56" s="73"/>
      <c r="H56" s="26" t="s">
        <v>76</v>
      </c>
      <c r="I56" s="73"/>
      <c r="J56" s="73"/>
      <c r="K56" s="72"/>
      <c r="L56" s="25"/>
      <c r="M56" s="25"/>
      <c r="N56" s="25"/>
      <c r="O56" s="25"/>
      <c r="P56" s="25"/>
      <c r="Q56" s="25"/>
      <c r="R56" s="25"/>
      <c r="S56" s="25"/>
      <c r="T56" s="25"/>
    </row>
    <row r="57" spans="1:20" ht="15" thickBot="1" x14ac:dyDescent="0.25">
      <c r="A57" s="26">
        <v>504</v>
      </c>
      <c r="B57" s="26" t="s">
        <v>204</v>
      </c>
      <c r="C57" s="26" t="s">
        <v>208</v>
      </c>
      <c r="D57" s="34" t="s">
        <v>206</v>
      </c>
      <c r="E57" s="26" t="s">
        <v>76</v>
      </c>
      <c r="F57" s="26" t="s">
        <v>76</v>
      </c>
      <c r="G57" s="73"/>
      <c r="H57" s="26" t="s">
        <v>76</v>
      </c>
      <c r="I57" s="73"/>
      <c r="J57" s="73"/>
      <c r="K57" s="72"/>
      <c r="L57" s="25"/>
      <c r="M57" s="25"/>
      <c r="N57" s="25"/>
      <c r="O57" s="25"/>
      <c r="P57" s="25"/>
      <c r="Q57" s="25"/>
      <c r="R57" s="25"/>
      <c r="S57" s="25"/>
      <c r="T57" s="25"/>
    </row>
    <row r="58" spans="1:20" ht="15" thickBot="1" x14ac:dyDescent="0.25">
      <c r="A58" s="26">
        <v>505</v>
      </c>
      <c r="B58" s="26" t="s">
        <v>204</v>
      </c>
      <c r="C58" s="26" t="s">
        <v>209</v>
      </c>
      <c r="D58" s="32" t="s">
        <v>198</v>
      </c>
      <c r="E58" s="26" t="s">
        <v>76</v>
      </c>
      <c r="F58" s="26" t="s">
        <v>76</v>
      </c>
      <c r="G58" s="83"/>
      <c r="H58" s="26" t="s">
        <v>76</v>
      </c>
      <c r="I58" s="83"/>
      <c r="J58" s="83"/>
      <c r="K58" s="72"/>
      <c r="L58" s="25"/>
      <c r="M58" s="25"/>
      <c r="N58" s="25"/>
      <c r="O58" s="25"/>
      <c r="P58" s="25"/>
      <c r="Q58" s="25"/>
      <c r="R58" s="25"/>
      <c r="S58" s="25"/>
      <c r="T58" s="25"/>
    </row>
    <row r="59" spans="1:20" ht="15" thickBot="1" x14ac:dyDescent="0.25">
      <c r="A59" s="26">
        <v>506</v>
      </c>
      <c r="B59" s="26" t="s">
        <v>204</v>
      </c>
      <c r="C59" s="26" t="s">
        <v>210</v>
      </c>
      <c r="D59" s="32" t="s">
        <v>198</v>
      </c>
      <c r="E59" s="29" t="s">
        <v>157</v>
      </c>
      <c r="F59" s="29" t="s">
        <v>157</v>
      </c>
      <c r="G59" s="83"/>
      <c r="H59" s="29" t="s">
        <v>157</v>
      </c>
      <c r="I59" s="73"/>
      <c r="J59" s="83"/>
      <c r="K59" s="72"/>
      <c r="L59" s="25"/>
      <c r="M59" s="25"/>
      <c r="N59" s="25"/>
      <c r="O59" s="25"/>
      <c r="P59" s="25"/>
      <c r="Q59" s="25"/>
      <c r="R59" s="25"/>
      <c r="S59" s="25"/>
      <c r="T59" s="25"/>
    </row>
    <row r="60" spans="1:20" ht="15" thickBot="1" x14ac:dyDescent="0.25">
      <c r="A60" s="26">
        <v>507</v>
      </c>
      <c r="B60" s="26" t="s">
        <v>204</v>
      </c>
      <c r="C60" s="26" t="s">
        <v>211</v>
      </c>
      <c r="D60" s="32" t="s">
        <v>198</v>
      </c>
      <c r="E60" s="29" t="s">
        <v>157</v>
      </c>
      <c r="F60" s="29" t="s">
        <v>157</v>
      </c>
      <c r="G60" s="83"/>
      <c r="H60" s="29" t="s">
        <v>157</v>
      </c>
      <c r="I60" s="73"/>
      <c r="J60" s="83"/>
      <c r="K60" s="72"/>
      <c r="L60" s="25"/>
      <c r="M60" s="25"/>
      <c r="N60" s="25"/>
      <c r="O60" s="25"/>
      <c r="P60" s="25"/>
      <c r="Q60" s="25"/>
      <c r="R60" s="25"/>
      <c r="S60" s="25"/>
      <c r="T60" s="25"/>
    </row>
    <row r="61" spans="1:20" ht="15" thickBot="1" x14ac:dyDescent="0.25">
      <c r="A61" s="26">
        <v>508</v>
      </c>
      <c r="B61" s="26" t="s">
        <v>204</v>
      </c>
      <c r="C61" s="26" t="s">
        <v>212</v>
      </c>
      <c r="D61" s="32" t="s">
        <v>198</v>
      </c>
      <c r="E61" s="29" t="s">
        <v>157</v>
      </c>
      <c r="F61" s="29" t="s">
        <v>157</v>
      </c>
      <c r="G61" s="26" t="s">
        <v>76</v>
      </c>
      <c r="H61" s="29" t="s">
        <v>157</v>
      </c>
      <c r="I61" s="73"/>
      <c r="J61" s="73"/>
      <c r="K61" s="72"/>
      <c r="L61" s="25"/>
      <c r="M61" s="25"/>
      <c r="N61" s="25"/>
      <c r="O61" s="25"/>
      <c r="P61" s="25"/>
      <c r="Q61" s="25"/>
      <c r="R61" s="25"/>
      <c r="S61" s="25"/>
      <c r="T61" s="25"/>
    </row>
    <row r="62" spans="1:20" ht="15" thickBot="1" x14ac:dyDescent="0.25">
      <c r="A62" s="26">
        <v>509</v>
      </c>
      <c r="B62" s="26" t="s">
        <v>204</v>
      </c>
      <c r="C62" s="26" t="s">
        <v>23</v>
      </c>
      <c r="D62" s="32" t="s">
        <v>198</v>
      </c>
      <c r="E62" s="29" t="s">
        <v>157</v>
      </c>
      <c r="F62" s="29" t="s">
        <v>157</v>
      </c>
      <c r="G62" s="83"/>
      <c r="H62" s="29" t="s">
        <v>157</v>
      </c>
      <c r="I62" s="73"/>
      <c r="J62" s="83"/>
      <c r="K62" s="72"/>
      <c r="L62" s="25"/>
      <c r="M62" s="25"/>
      <c r="N62" s="25"/>
      <c r="O62" s="25"/>
      <c r="P62" s="25"/>
      <c r="Q62" s="25"/>
      <c r="R62" s="25"/>
      <c r="S62" s="25"/>
      <c r="T62" s="25"/>
    </row>
    <row r="63" spans="1:20" ht="15" thickBot="1" x14ac:dyDescent="0.25">
      <c r="A63" s="26">
        <v>510</v>
      </c>
      <c r="B63" s="26" t="s">
        <v>204</v>
      </c>
      <c r="C63" s="26" t="s">
        <v>24</v>
      </c>
      <c r="D63" s="32" t="s">
        <v>198</v>
      </c>
      <c r="E63" s="29" t="s">
        <v>157</v>
      </c>
      <c r="F63" s="29" t="s">
        <v>157</v>
      </c>
      <c r="G63" s="73"/>
      <c r="H63" s="29" t="s">
        <v>157</v>
      </c>
      <c r="I63" s="83"/>
      <c r="J63" s="83"/>
      <c r="K63" s="72"/>
      <c r="L63" s="25"/>
      <c r="M63" s="25"/>
      <c r="N63" s="25"/>
      <c r="O63" s="25"/>
      <c r="P63" s="25"/>
      <c r="Q63" s="25"/>
      <c r="R63" s="25"/>
      <c r="S63" s="25"/>
      <c r="T63" s="25"/>
    </row>
    <row r="64" spans="1:20" ht="15" thickBot="1" x14ac:dyDescent="0.25">
      <c r="A64" s="26">
        <v>511</v>
      </c>
      <c r="B64" s="26" t="s">
        <v>204</v>
      </c>
      <c r="C64" s="26" t="s">
        <v>25</v>
      </c>
      <c r="D64" s="32" t="s">
        <v>198</v>
      </c>
      <c r="E64" s="29" t="s">
        <v>157</v>
      </c>
      <c r="F64" s="29" t="s">
        <v>157</v>
      </c>
      <c r="G64" s="73"/>
      <c r="H64" s="29" t="s">
        <v>157</v>
      </c>
      <c r="I64" s="83"/>
      <c r="J64" s="83"/>
      <c r="K64" s="72"/>
      <c r="L64" s="25"/>
      <c r="M64" s="25"/>
      <c r="N64" s="25"/>
      <c r="O64" s="25"/>
      <c r="P64" s="25"/>
      <c r="Q64" s="25"/>
      <c r="R64" s="25"/>
      <c r="S64" s="25"/>
      <c r="T64" s="25"/>
    </row>
    <row r="65" spans="1:20" ht="15" thickBot="1" x14ac:dyDescent="0.25">
      <c r="A65" s="26">
        <v>512</v>
      </c>
      <c r="B65" s="26" t="s">
        <v>204</v>
      </c>
      <c r="C65" s="26" t="s">
        <v>26</v>
      </c>
      <c r="D65" s="32" t="s">
        <v>198</v>
      </c>
      <c r="E65" s="29" t="s">
        <v>157</v>
      </c>
      <c r="F65" s="29" t="s">
        <v>157</v>
      </c>
      <c r="G65" s="73"/>
      <c r="H65" s="29" t="s">
        <v>157</v>
      </c>
      <c r="I65" s="83"/>
      <c r="J65" s="83"/>
      <c r="K65" s="72"/>
      <c r="L65" s="25"/>
      <c r="M65" s="25"/>
      <c r="N65" s="25"/>
      <c r="O65" s="25"/>
      <c r="P65" s="25"/>
      <c r="Q65" s="25"/>
      <c r="R65" s="25"/>
      <c r="S65" s="25"/>
      <c r="T65" s="25"/>
    </row>
    <row r="66" spans="1:20" ht="15" thickBot="1" x14ac:dyDescent="0.25">
      <c r="A66" s="26">
        <v>513</v>
      </c>
      <c r="B66" s="26" t="s">
        <v>204</v>
      </c>
      <c r="C66" s="27" t="s">
        <v>213</v>
      </c>
      <c r="D66" s="34" t="s">
        <v>206</v>
      </c>
      <c r="E66" s="26" t="s">
        <v>76</v>
      </c>
      <c r="F66" s="26" t="s">
        <v>76</v>
      </c>
      <c r="G66" s="73"/>
      <c r="H66" s="26" t="s">
        <v>76</v>
      </c>
      <c r="I66" s="73"/>
      <c r="J66" s="73"/>
      <c r="K66" s="72"/>
      <c r="L66" s="25"/>
      <c r="M66" s="25"/>
      <c r="N66" s="25"/>
      <c r="O66" s="25"/>
      <c r="P66" s="25"/>
      <c r="Q66" s="25"/>
      <c r="R66" s="25"/>
      <c r="S66" s="25"/>
      <c r="T66" s="25"/>
    </row>
    <row r="67" spans="1:20" ht="15" thickBot="1" x14ac:dyDescent="0.25">
      <c r="A67" s="26">
        <v>514</v>
      </c>
      <c r="B67" s="26" t="s">
        <v>204</v>
      </c>
      <c r="C67" s="26" t="s">
        <v>62</v>
      </c>
      <c r="D67" s="34" t="s">
        <v>206</v>
      </c>
      <c r="E67" s="26" t="s">
        <v>76</v>
      </c>
      <c r="F67" s="26" t="s">
        <v>76</v>
      </c>
      <c r="G67" s="83"/>
      <c r="H67" s="26" t="s">
        <v>76</v>
      </c>
      <c r="I67" s="83"/>
      <c r="J67" s="83"/>
      <c r="K67" s="72"/>
      <c r="L67" s="25"/>
      <c r="M67" s="25"/>
      <c r="N67" s="25"/>
      <c r="O67" s="25"/>
      <c r="P67" s="25"/>
      <c r="Q67" s="25"/>
      <c r="R67" s="25"/>
      <c r="S67" s="25"/>
      <c r="T67" s="25"/>
    </row>
    <row r="68" spans="1:20" ht="15" thickBot="1" x14ac:dyDescent="0.25">
      <c r="A68" s="26">
        <v>515</v>
      </c>
      <c r="B68" s="26" t="s">
        <v>204</v>
      </c>
      <c r="C68" s="26" t="s">
        <v>214</v>
      </c>
      <c r="D68" s="32" t="s">
        <v>198</v>
      </c>
      <c r="E68" s="29" t="s">
        <v>157</v>
      </c>
      <c r="F68" s="29" t="s">
        <v>157</v>
      </c>
      <c r="G68" s="26" t="s">
        <v>76</v>
      </c>
      <c r="H68" s="29" t="s">
        <v>157</v>
      </c>
      <c r="I68" s="26" t="s">
        <v>76</v>
      </c>
      <c r="J68" s="26" t="s">
        <v>76</v>
      </c>
      <c r="K68" s="72"/>
      <c r="L68" s="25"/>
      <c r="M68" s="25"/>
      <c r="N68" s="25"/>
      <c r="O68" s="25"/>
      <c r="P68" s="25"/>
      <c r="Q68" s="25"/>
      <c r="R68" s="25"/>
      <c r="S68" s="25"/>
      <c r="T68" s="25"/>
    </row>
    <row r="69" spans="1:20" ht="15" thickBot="1" x14ac:dyDescent="0.25">
      <c r="A69" s="26">
        <v>516</v>
      </c>
      <c r="B69" s="26" t="s">
        <v>204</v>
      </c>
      <c r="C69" s="26" t="s">
        <v>215</v>
      </c>
      <c r="D69" s="32" t="s">
        <v>198</v>
      </c>
      <c r="E69" s="29" t="s">
        <v>157</v>
      </c>
      <c r="F69" s="29" t="s">
        <v>157</v>
      </c>
      <c r="G69" s="73"/>
      <c r="H69" s="29" t="s">
        <v>157</v>
      </c>
      <c r="I69" s="83"/>
      <c r="J69" s="83"/>
      <c r="K69" s="72"/>
      <c r="L69" s="25"/>
      <c r="M69" s="25"/>
      <c r="N69" s="25"/>
      <c r="O69" s="25"/>
      <c r="P69" s="25"/>
      <c r="Q69" s="25"/>
      <c r="R69" s="25"/>
      <c r="S69" s="25"/>
      <c r="T69" s="25"/>
    </row>
    <row r="70" spans="1:20" ht="15" thickBot="1" x14ac:dyDescent="0.25">
      <c r="A70" s="26">
        <v>517</v>
      </c>
      <c r="B70" s="26" t="s">
        <v>204</v>
      </c>
      <c r="C70" s="27" t="s">
        <v>216</v>
      </c>
      <c r="D70" s="32" t="s">
        <v>198</v>
      </c>
      <c r="E70" s="26" t="s">
        <v>76</v>
      </c>
      <c r="F70" s="26" t="s">
        <v>76</v>
      </c>
      <c r="G70" s="83"/>
      <c r="H70" s="26" t="s">
        <v>76</v>
      </c>
      <c r="I70" s="83"/>
      <c r="J70" s="83"/>
      <c r="K70" s="72"/>
      <c r="L70" s="25"/>
      <c r="M70" s="25"/>
      <c r="N70" s="25"/>
      <c r="O70" s="25"/>
      <c r="P70" s="25"/>
      <c r="Q70" s="25"/>
      <c r="R70" s="25"/>
      <c r="S70" s="25"/>
      <c r="T70" s="25"/>
    </row>
    <row r="71" spans="1:20" ht="15" thickBot="1" x14ac:dyDescent="0.25">
      <c r="A71" s="26">
        <v>518</v>
      </c>
      <c r="B71" s="26" t="s">
        <v>204</v>
      </c>
      <c r="C71" s="26" t="s">
        <v>217</v>
      </c>
      <c r="D71" s="32" t="s">
        <v>198</v>
      </c>
      <c r="E71" s="26" t="s">
        <v>76</v>
      </c>
      <c r="F71" s="26" t="s">
        <v>76</v>
      </c>
      <c r="G71" s="83"/>
      <c r="H71" s="26" t="s">
        <v>76</v>
      </c>
      <c r="I71" s="83"/>
      <c r="J71" s="83"/>
      <c r="K71" s="72"/>
      <c r="L71" s="25"/>
      <c r="M71" s="25"/>
      <c r="N71" s="25"/>
      <c r="O71" s="25"/>
      <c r="P71" s="25"/>
      <c r="Q71" s="25"/>
      <c r="R71" s="25"/>
      <c r="S71" s="25"/>
      <c r="T71" s="25"/>
    </row>
    <row r="72" spans="1:20" ht="15" thickBot="1" x14ac:dyDescent="0.25">
      <c r="A72" s="26">
        <v>519</v>
      </c>
      <c r="B72" s="26" t="s">
        <v>204</v>
      </c>
      <c r="C72" s="26" t="s">
        <v>12</v>
      </c>
      <c r="D72" s="32" t="s">
        <v>198</v>
      </c>
      <c r="E72" s="29" t="s">
        <v>157</v>
      </c>
      <c r="F72" s="29" t="s">
        <v>157</v>
      </c>
      <c r="G72" s="73"/>
      <c r="H72" s="29" t="s">
        <v>157</v>
      </c>
      <c r="I72" s="73"/>
      <c r="J72" s="73"/>
      <c r="K72" s="72"/>
      <c r="L72" s="25"/>
      <c r="M72" s="25"/>
      <c r="N72" s="25"/>
      <c r="O72" s="25"/>
      <c r="P72" s="25"/>
      <c r="Q72" s="25"/>
      <c r="R72" s="25"/>
      <c r="S72" s="25"/>
      <c r="T72" s="25"/>
    </row>
    <row r="73" spans="1:20" ht="15" thickBot="1" x14ac:dyDescent="0.25">
      <c r="A73" s="26">
        <v>520</v>
      </c>
      <c r="B73" s="26" t="s">
        <v>204</v>
      </c>
      <c r="C73" s="26" t="s">
        <v>218</v>
      </c>
      <c r="D73" s="32" t="s">
        <v>198</v>
      </c>
      <c r="E73" s="29" t="s">
        <v>157</v>
      </c>
      <c r="F73" s="29" t="s">
        <v>157</v>
      </c>
      <c r="G73" s="29" t="s">
        <v>157</v>
      </c>
      <c r="H73" s="29" t="s">
        <v>157</v>
      </c>
      <c r="I73" s="26" t="s">
        <v>76</v>
      </c>
      <c r="J73" s="73"/>
      <c r="K73" s="72"/>
      <c r="L73" s="25"/>
      <c r="M73" s="25"/>
      <c r="N73" s="25"/>
      <c r="O73" s="25"/>
      <c r="P73" s="25"/>
      <c r="Q73" s="25"/>
      <c r="R73" s="25"/>
      <c r="S73" s="25"/>
      <c r="T73" s="25"/>
    </row>
    <row r="74" spans="1:20" ht="15" thickBot="1" x14ac:dyDescent="0.25">
      <c r="A74" s="26">
        <v>521</v>
      </c>
      <c r="B74" s="26" t="s">
        <v>204</v>
      </c>
      <c r="C74" s="26" t="s">
        <v>14</v>
      </c>
      <c r="D74" s="32" t="s">
        <v>198</v>
      </c>
      <c r="E74" s="29" t="s">
        <v>157</v>
      </c>
      <c r="F74" s="29" t="s">
        <v>157</v>
      </c>
      <c r="G74" s="26" t="s">
        <v>76</v>
      </c>
      <c r="H74" s="29" t="s">
        <v>157</v>
      </c>
      <c r="I74" s="73"/>
      <c r="J74" s="73"/>
      <c r="K74" s="72"/>
      <c r="L74" s="25"/>
      <c r="M74" s="25"/>
      <c r="N74" s="25"/>
      <c r="O74" s="25"/>
      <c r="P74" s="25"/>
      <c r="Q74" s="25"/>
      <c r="R74" s="25"/>
      <c r="S74" s="25"/>
      <c r="T74" s="25"/>
    </row>
    <row r="75" spans="1:20" ht="15" thickBot="1" x14ac:dyDescent="0.25">
      <c r="A75" s="26">
        <v>522</v>
      </c>
      <c r="B75" s="26" t="s">
        <v>204</v>
      </c>
      <c r="C75" s="26" t="s">
        <v>219</v>
      </c>
      <c r="D75" s="28" t="s">
        <v>156</v>
      </c>
      <c r="E75" s="29" t="s">
        <v>157</v>
      </c>
      <c r="F75" s="29" t="s">
        <v>157</v>
      </c>
      <c r="G75" s="29" t="s">
        <v>157</v>
      </c>
      <c r="H75" s="29" t="s">
        <v>157</v>
      </c>
      <c r="I75" s="73"/>
      <c r="J75" s="73"/>
      <c r="K75" s="72"/>
      <c r="L75" s="25"/>
      <c r="M75" s="25"/>
      <c r="N75" s="25"/>
      <c r="O75" s="25"/>
      <c r="P75" s="25"/>
      <c r="Q75" s="25"/>
      <c r="R75" s="25"/>
      <c r="S75" s="25"/>
      <c r="T75" s="25"/>
    </row>
    <row r="76" spans="1:20" ht="15" thickBot="1" x14ac:dyDescent="0.25">
      <c r="A76" s="26">
        <v>523</v>
      </c>
      <c r="B76" s="26" t="s">
        <v>204</v>
      </c>
      <c r="C76" s="26" t="s">
        <v>220</v>
      </c>
      <c r="D76" s="32" t="s">
        <v>198</v>
      </c>
      <c r="E76" s="29" t="s">
        <v>157</v>
      </c>
      <c r="F76" s="30" t="s">
        <v>158</v>
      </c>
      <c r="G76" s="73"/>
      <c r="H76" s="30" t="s">
        <v>158</v>
      </c>
      <c r="I76" s="73"/>
      <c r="J76" s="73"/>
      <c r="K76" s="72"/>
      <c r="L76" s="25"/>
      <c r="M76" s="25"/>
      <c r="N76" s="25"/>
      <c r="O76" s="25"/>
      <c r="P76" s="25"/>
      <c r="Q76" s="25"/>
      <c r="R76" s="25"/>
      <c r="S76" s="25"/>
      <c r="T76" s="25"/>
    </row>
    <row r="77" spans="1:20" ht="15" thickBot="1" x14ac:dyDescent="0.25">
      <c r="A77" s="26">
        <v>524</v>
      </c>
      <c r="B77" s="26" t="s">
        <v>204</v>
      </c>
      <c r="C77" s="26" t="s">
        <v>221</v>
      </c>
      <c r="D77" s="32" t="s">
        <v>198</v>
      </c>
      <c r="E77" s="26" t="s">
        <v>76</v>
      </c>
      <c r="F77" s="26" t="s">
        <v>76</v>
      </c>
      <c r="G77" s="83"/>
      <c r="H77" s="26" t="s">
        <v>76</v>
      </c>
      <c r="I77" s="83"/>
      <c r="J77" s="83"/>
      <c r="K77" s="72"/>
      <c r="L77" s="25"/>
      <c r="M77" s="25"/>
      <c r="N77" s="25"/>
      <c r="O77" s="25"/>
      <c r="P77" s="25"/>
      <c r="Q77" s="25"/>
      <c r="R77" s="25"/>
      <c r="S77" s="25"/>
      <c r="T77" s="25"/>
    </row>
    <row r="78" spans="1:20" ht="15" thickBot="1" x14ac:dyDescent="0.25">
      <c r="A78" s="26">
        <v>525</v>
      </c>
      <c r="B78" s="26" t="s">
        <v>204</v>
      </c>
      <c r="C78" s="26" t="s">
        <v>222</v>
      </c>
      <c r="D78" s="32" t="s">
        <v>198</v>
      </c>
      <c r="E78" s="29" t="s">
        <v>157</v>
      </c>
      <c r="F78" s="29" t="s">
        <v>157</v>
      </c>
      <c r="G78" s="73"/>
      <c r="H78" s="29" t="s">
        <v>157</v>
      </c>
      <c r="I78" s="73"/>
      <c r="J78" s="73"/>
      <c r="K78" s="72"/>
      <c r="L78" s="25"/>
      <c r="M78" s="25"/>
      <c r="N78" s="25"/>
      <c r="O78" s="25"/>
      <c r="P78" s="25"/>
      <c r="Q78" s="25"/>
      <c r="R78" s="25"/>
      <c r="S78" s="25"/>
      <c r="T78" s="25"/>
    </row>
    <row r="79" spans="1:20" ht="15" thickBot="1" x14ac:dyDescent="0.25">
      <c r="A79" s="26">
        <v>526</v>
      </c>
      <c r="B79" s="26" t="s">
        <v>204</v>
      </c>
      <c r="C79" s="26" t="s">
        <v>223</v>
      </c>
      <c r="D79" s="32" t="s">
        <v>198</v>
      </c>
      <c r="E79" s="29" t="s">
        <v>157</v>
      </c>
      <c r="F79" s="30" t="s">
        <v>158</v>
      </c>
      <c r="G79" s="83"/>
      <c r="H79" s="30" t="s">
        <v>158</v>
      </c>
      <c r="I79" s="73"/>
      <c r="J79" s="83"/>
      <c r="K79" s="72"/>
      <c r="L79" s="25"/>
      <c r="M79" s="25"/>
      <c r="N79" s="25"/>
      <c r="O79" s="25"/>
      <c r="P79" s="25"/>
      <c r="Q79" s="25"/>
      <c r="R79" s="25"/>
      <c r="S79" s="25"/>
      <c r="T79" s="25"/>
    </row>
    <row r="80" spans="1:20" ht="15" thickBot="1" x14ac:dyDescent="0.25">
      <c r="A80" s="26">
        <v>527</v>
      </c>
      <c r="B80" s="26" t="s">
        <v>204</v>
      </c>
      <c r="C80" s="26" t="s">
        <v>224</v>
      </c>
      <c r="D80" s="32" t="s">
        <v>198</v>
      </c>
      <c r="E80" s="26" t="s">
        <v>76</v>
      </c>
      <c r="F80" s="26" t="s">
        <v>76</v>
      </c>
      <c r="G80" s="26" t="s">
        <v>76</v>
      </c>
      <c r="H80" s="26" t="s">
        <v>76</v>
      </c>
      <c r="I80" s="26" t="s">
        <v>76</v>
      </c>
      <c r="J80" s="26" t="s">
        <v>76</v>
      </c>
      <c r="K80" s="72"/>
      <c r="L80" s="25"/>
      <c r="M80" s="25"/>
      <c r="N80" s="25"/>
      <c r="O80" s="25"/>
      <c r="P80" s="25"/>
      <c r="Q80" s="25"/>
      <c r="R80" s="25"/>
      <c r="S80" s="25"/>
      <c r="T80" s="25"/>
    </row>
    <row r="81" spans="1:20" ht="15" thickBot="1" x14ac:dyDescent="0.25">
      <c r="A81" s="26">
        <v>528</v>
      </c>
      <c r="B81" s="26" t="s">
        <v>204</v>
      </c>
      <c r="C81" s="26" t="s">
        <v>225</v>
      </c>
      <c r="D81" s="34" t="s">
        <v>206</v>
      </c>
      <c r="E81" s="26" t="s">
        <v>76</v>
      </c>
      <c r="F81" s="26" t="s">
        <v>76</v>
      </c>
      <c r="G81" s="83"/>
      <c r="H81" s="26" t="s">
        <v>76</v>
      </c>
      <c r="I81" s="83"/>
      <c r="J81" s="83"/>
      <c r="K81" s="72"/>
      <c r="L81" s="25"/>
      <c r="M81" s="25"/>
      <c r="N81" s="25"/>
      <c r="O81" s="25"/>
      <c r="P81" s="25"/>
      <c r="Q81" s="25"/>
      <c r="R81" s="25"/>
      <c r="S81" s="25"/>
      <c r="T81" s="25"/>
    </row>
    <row r="82" spans="1:20" ht="15" thickBot="1" x14ac:dyDescent="0.25">
      <c r="A82" s="26">
        <v>529</v>
      </c>
      <c r="B82" s="26" t="s">
        <v>204</v>
      </c>
      <c r="C82" s="26" t="s">
        <v>226</v>
      </c>
      <c r="D82" s="28" t="s">
        <v>156</v>
      </c>
      <c r="E82" s="26" t="s">
        <v>76</v>
      </c>
      <c r="F82" s="26" t="s">
        <v>76</v>
      </c>
      <c r="G82" s="83"/>
      <c r="H82" s="26" t="s">
        <v>76</v>
      </c>
      <c r="I82" s="83"/>
      <c r="J82" s="83"/>
      <c r="K82" s="72"/>
      <c r="L82" s="25"/>
      <c r="M82" s="25"/>
      <c r="N82" s="25"/>
      <c r="O82" s="25"/>
      <c r="P82" s="25"/>
      <c r="Q82" s="25"/>
      <c r="R82" s="25"/>
      <c r="S82" s="25"/>
      <c r="T82" s="25"/>
    </row>
    <row r="83" spans="1:20" ht="15" thickBot="1" x14ac:dyDescent="0.25">
      <c r="A83" s="26">
        <v>530</v>
      </c>
      <c r="B83" s="26" t="s">
        <v>204</v>
      </c>
      <c r="C83" s="74" t="s">
        <v>561</v>
      </c>
      <c r="D83" s="28" t="s">
        <v>156</v>
      </c>
      <c r="E83" s="26" t="s">
        <v>76</v>
      </c>
      <c r="F83" s="26" t="s">
        <v>76</v>
      </c>
      <c r="G83" s="83"/>
      <c r="H83" s="26" t="s">
        <v>76</v>
      </c>
      <c r="I83" s="83"/>
      <c r="J83" s="83"/>
      <c r="K83" s="72"/>
      <c r="L83" s="25"/>
      <c r="M83" s="25"/>
      <c r="N83" s="25"/>
      <c r="O83" s="25"/>
      <c r="P83" s="25"/>
      <c r="Q83" s="25"/>
      <c r="R83" s="25"/>
      <c r="S83" s="25"/>
      <c r="T83" s="25"/>
    </row>
    <row r="84" spans="1:20" ht="15" thickBot="1" x14ac:dyDescent="0.25">
      <c r="A84" s="26">
        <v>531</v>
      </c>
      <c r="B84" s="26" t="s">
        <v>204</v>
      </c>
      <c r="C84" s="27" t="s">
        <v>227</v>
      </c>
      <c r="D84" s="28" t="s">
        <v>156</v>
      </c>
      <c r="E84" s="26" t="s">
        <v>76</v>
      </c>
      <c r="F84" s="26" t="s">
        <v>76</v>
      </c>
      <c r="G84" s="26" t="s">
        <v>76</v>
      </c>
      <c r="H84" s="26" t="s">
        <v>76</v>
      </c>
      <c r="I84" s="26" t="s">
        <v>76</v>
      </c>
      <c r="J84" s="26" t="s">
        <v>76</v>
      </c>
      <c r="K84" s="72"/>
      <c r="L84" s="25"/>
      <c r="M84" s="25"/>
      <c r="N84" s="25"/>
      <c r="O84" s="25"/>
      <c r="P84" s="25"/>
      <c r="Q84" s="25"/>
      <c r="R84" s="25"/>
      <c r="S84" s="25"/>
      <c r="T84" s="25"/>
    </row>
    <row r="85" spans="1:20" ht="15" thickBot="1" x14ac:dyDescent="0.25">
      <c r="A85" s="26">
        <v>601</v>
      </c>
      <c r="B85" s="26" t="s">
        <v>228</v>
      </c>
      <c r="C85" s="26" t="s">
        <v>16</v>
      </c>
      <c r="D85" s="28" t="s">
        <v>156</v>
      </c>
      <c r="E85" s="29" t="s">
        <v>157</v>
      </c>
      <c r="F85" s="29" t="s">
        <v>157</v>
      </c>
      <c r="G85" s="29" t="s">
        <v>157</v>
      </c>
      <c r="H85" s="29" t="s">
        <v>157</v>
      </c>
      <c r="I85" s="29" t="s">
        <v>157</v>
      </c>
      <c r="J85" s="30" t="s">
        <v>158</v>
      </c>
      <c r="K85" s="72"/>
      <c r="L85" s="25"/>
      <c r="M85" s="25"/>
      <c r="N85" s="25"/>
      <c r="O85" s="25"/>
      <c r="P85" s="25"/>
      <c r="Q85" s="25"/>
      <c r="R85" s="25"/>
      <c r="S85" s="25"/>
      <c r="T85" s="25"/>
    </row>
    <row r="86" spans="1:20" ht="15" thickBot="1" x14ac:dyDescent="0.25">
      <c r="A86" s="26">
        <v>602</v>
      </c>
      <c r="B86" s="26" t="s">
        <v>228</v>
      </c>
      <c r="C86" s="26" t="s">
        <v>17</v>
      </c>
      <c r="D86" s="28" t="s">
        <v>156</v>
      </c>
      <c r="E86" s="29" t="s">
        <v>157</v>
      </c>
      <c r="F86" s="29" t="s">
        <v>157</v>
      </c>
      <c r="G86" s="73"/>
      <c r="H86" s="29" t="s">
        <v>157</v>
      </c>
      <c r="I86" s="73"/>
      <c r="J86" s="73"/>
      <c r="K86" s="72"/>
      <c r="L86" s="25"/>
      <c r="M86" s="25"/>
      <c r="N86" s="25"/>
      <c r="O86" s="25"/>
      <c r="P86" s="25"/>
      <c r="Q86" s="25"/>
      <c r="R86" s="25"/>
      <c r="S86" s="25"/>
      <c r="T86" s="25"/>
    </row>
    <row r="87" spans="1:20" ht="15" thickBot="1" x14ac:dyDescent="0.25">
      <c r="A87" s="26">
        <v>603</v>
      </c>
      <c r="B87" s="26" t="s">
        <v>228</v>
      </c>
      <c r="C87" s="26" t="s">
        <v>18</v>
      </c>
      <c r="D87" s="28" t="s">
        <v>156</v>
      </c>
      <c r="E87" s="29" t="s">
        <v>157</v>
      </c>
      <c r="F87" s="29" t="s">
        <v>157</v>
      </c>
      <c r="G87" s="73"/>
      <c r="H87" s="29" t="s">
        <v>157</v>
      </c>
      <c r="I87" s="73"/>
      <c r="J87" s="73"/>
      <c r="K87" s="72"/>
      <c r="L87" s="25"/>
      <c r="M87" s="25"/>
      <c r="N87" s="25"/>
      <c r="O87" s="25"/>
      <c r="P87" s="25"/>
      <c r="Q87" s="25"/>
      <c r="R87" s="25"/>
      <c r="S87" s="25"/>
      <c r="T87" s="25"/>
    </row>
    <row r="88" spans="1:20" ht="15" thickBot="1" x14ac:dyDescent="0.25">
      <c r="A88" s="26">
        <v>604</v>
      </c>
      <c r="B88" s="26" t="s">
        <v>228</v>
      </c>
      <c r="C88" s="26" t="s">
        <v>19</v>
      </c>
      <c r="D88" s="28" t="s">
        <v>156</v>
      </c>
      <c r="E88" s="29" t="s">
        <v>157</v>
      </c>
      <c r="F88" s="29" t="s">
        <v>157</v>
      </c>
      <c r="G88" s="73"/>
      <c r="H88" s="29" t="s">
        <v>157</v>
      </c>
      <c r="I88" s="73"/>
      <c r="J88" s="73"/>
      <c r="K88" s="72"/>
      <c r="L88" s="25"/>
      <c r="M88" s="25"/>
      <c r="N88" s="25"/>
      <c r="O88" s="25"/>
      <c r="P88" s="25"/>
      <c r="Q88" s="25"/>
      <c r="R88" s="25"/>
      <c r="S88" s="25"/>
      <c r="T88" s="25"/>
    </row>
    <row r="89" spans="1:20" ht="15" thickBot="1" x14ac:dyDescent="0.25">
      <c r="A89" s="26">
        <v>605</v>
      </c>
      <c r="B89" s="26" t="s">
        <v>228</v>
      </c>
      <c r="C89" s="26" t="s">
        <v>20</v>
      </c>
      <c r="D89" s="28" t="s">
        <v>156</v>
      </c>
      <c r="E89" s="29" t="s">
        <v>157</v>
      </c>
      <c r="F89" s="73"/>
      <c r="G89" s="29" t="s">
        <v>157</v>
      </c>
      <c r="H89" s="29" t="s">
        <v>157</v>
      </c>
      <c r="I89" s="26" t="s">
        <v>76</v>
      </c>
      <c r="J89" s="26" t="s">
        <v>76</v>
      </c>
      <c r="K89" s="72"/>
      <c r="L89" s="25"/>
      <c r="M89" s="25"/>
      <c r="N89" s="25"/>
      <c r="O89" s="25"/>
      <c r="P89" s="25"/>
      <c r="Q89" s="25"/>
      <c r="R89" s="25"/>
      <c r="S89" s="25"/>
      <c r="T89" s="25"/>
    </row>
    <row r="90" spans="1:20" ht="15" thickBot="1" x14ac:dyDescent="0.25">
      <c r="A90" s="26">
        <v>606</v>
      </c>
      <c r="B90" s="26" t="s">
        <v>228</v>
      </c>
      <c r="C90" s="26" t="s">
        <v>21</v>
      </c>
      <c r="D90" s="28" t="s">
        <v>156</v>
      </c>
      <c r="E90" s="29" t="s">
        <v>157</v>
      </c>
      <c r="F90" s="29" t="s">
        <v>157</v>
      </c>
      <c r="G90" s="73"/>
      <c r="H90" s="29" t="s">
        <v>157</v>
      </c>
      <c r="I90" s="73"/>
      <c r="J90" s="73"/>
      <c r="K90" s="72"/>
      <c r="L90" s="25"/>
      <c r="M90" s="25"/>
      <c r="N90" s="25"/>
      <c r="O90" s="25"/>
      <c r="P90" s="25"/>
      <c r="Q90" s="25"/>
      <c r="R90" s="25"/>
      <c r="S90" s="25"/>
      <c r="T90" s="25"/>
    </row>
    <row r="91" spans="1:20" ht="15" thickBot="1" x14ac:dyDescent="0.25">
      <c r="A91" s="26">
        <v>607</v>
      </c>
      <c r="B91" s="26" t="s">
        <v>228</v>
      </c>
      <c r="C91" s="26" t="s">
        <v>229</v>
      </c>
      <c r="D91" s="34" t="s">
        <v>206</v>
      </c>
      <c r="E91" s="29" t="s">
        <v>157</v>
      </c>
      <c r="F91" s="29" t="s">
        <v>157</v>
      </c>
      <c r="G91" s="29" t="s">
        <v>157</v>
      </c>
      <c r="H91" s="29" t="s">
        <v>157</v>
      </c>
      <c r="I91" s="26" t="s">
        <v>76</v>
      </c>
      <c r="J91" s="26" t="s">
        <v>76</v>
      </c>
      <c r="K91" s="72"/>
      <c r="L91" s="25"/>
      <c r="M91" s="25"/>
      <c r="N91" s="25"/>
      <c r="O91" s="25"/>
      <c r="P91" s="25"/>
      <c r="Q91" s="25"/>
      <c r="R91" s="25"/>
      <c r="S91" s="25"/>
      <c r="T91" s="25"/>
    </row>
    <row r="92" spans="1:20" ht="15" thickBot="1" x14ac:dyDescent="0.25">
      <c r="A92" s="26">
        <v>608</v>
      </c>
      <c r="B92" s="26" t="s">
        <v>228</v>
      </c>
      <c r="C92" s="26" t="s">
        <v>230</v>
      </c>
      <c r="D92" s="34" t="s">
        <v>206</v>
      </c>
      <c r="E92" s="29" t="s">
        <v>157</v>
      </c>
      <c r="F92" s="29" t="s">
        <v>157</v>
      </c>
      <c r="G92" s="29" t="s">
        <v>157</v>
      </c>
      <c r="H92" s="29" t="s">
        <v>157</v>
      </c>
      <c r="I92" s="26" t="s">
        <v>76</v>
      </c>
      <c r="J92" s="26" t="s">
        <v>76</v>
      </c>
      <c r="K92" s="72"/>
      <c r="L92" s="25"/>
      <c r="M92" s="25"/>
      <c r="N92" s="25"/>
      <c r="O92" s="25"/>
      <c r="P92" s="25"/>
      <c r="Q92" s="25"/>
      <c r="R92" s="25"/>
      <c r="S92" s="25"/>
      <c r="T92" s="25"/>
    </row>
    <row r="93" spans="1:20" ht="15" thickBot="1" x14ac:dyDescent="0.25">
      <c r="A93" s="26">
        <v>609</v>
      </c>
      <c r="B93" s="26" t="s">
        <v>228</v>
      </c>
      <c r="C93" s="26" t="s">
        <v>231</v>
      </c>
      <c r="D93" s="34" t="s">
        <v>206</v>
      </c>
      <c r="E93" s="26" t="s">
        <v>76</v>
      </c>
      <c r="F93" s="26" t="s">
        <v>76</v>
      </c>
      <c r="G93" s="26" t="s">
        <v>76</v>
      </c>
      <c r="H93" s="26" t="s">
        <v>76</v>
      </c>
      <c r="I93" s="26" t="s">
        <v>76</v>
      </c>
      <c r="J93" s="26" t="s">
        <v>76</v>
      </c>
      <c r="K93" s="72"/>
      <c r="L93" s="25"/>
      <c r="M93" s="25"/>
      <c r="N93" s="25"/>
      <c r="O93" s="25"/>
      <c r="P93" s="25"/>
      <c r="Q93" s="25"/>
      <c r="R93" s="25"/>
      <c r="S93" s="25"/>
      <c r="T93" s="25"/>
    </row>
    <row r="94" spans="1:20" ht="15" thickBot="1" x14ac:dyDescent="0.25">
      <c r="A94" s="26">
        <v>610</v>
      </c>
      <c r="B94" s="26" t="s">
        <v>228</v>
      </c>
      <c r="C94" s="26" t="s">
        <v>232</v>
      </c>
      <c r="D94" s="34" t="s">
        <v>206</v>
      </c>
      <c r="E94" s="26" t="s">
        <v>76</v>
      </c>
      <c r="F94" s="26" t="s">
        <v>76</v>
      </c>
      <c r="G94" s="26" t="s">
        <v>76</v>
      </c>
      <c r="H94" s="26" t="s">
        <v>76</v>
      </c>
      <c r="I94" s="26" t="s">
        <v>76</v>
      </c>
      <c r="J94" s="26" t="s">
        <v>76</v>
      </c>
      <c r="K94" s="72"/>
      <c r="L94" s="25"/>
      <c r="M94" s="25"/>
      <c r="N94" s="25"/>
      <c r="O94" s="25"/>
      <c r="P94" s="25"/>
      <c r="Q94" s="25"/>
      <c r="R94" s="25"/>
      <c r="S94" s="25"/>
      <c r="T94" s="25"/>
    </row>
    <row r="95" spans="1:20" ht="15" thickBot="1" x14ac:dyDescent="0.25">
      <c r="A95" s="26">
        <v>611</v>
      </c>
      <c r="B95" s="26" t="s">
        <v>228</v>
      </c>
      <c r="C95" s="26" t="s">
        <v>233</v>
      </c>
      <c r="D95" s="34" t="s">
        <v>206</v>
      </c>
      <c r="E95" s="26" t="s">
        <v>76</v>
      </c>
      <c r="F95" s="26" t="s">
        <v>76</v>
      </c>
      <c r="G95" s="26" t="s">
        <v>76</v>
      </c>
      <c r="H95" s="26" t="s">
        <v>76</v>
      </c>
      <c r="I95" s="26" t="s">
        <v>76</v>
      </c>
      <c r="J95" s="26" t="s">
        <v>76</v>
      </c>
      <c r="K95" s="72"/>
      <c r="L95" s="25"/>
      <c r="M95" s="25"/>
      <c r="N95" s="25"/>
      <c r="O95" s="25"/>
      <c r="P95" s="25"/>
      <c r="Q95" s="25"/>
      <c r="R95" s="25"/>
      <c r="S95" s="25"/>
      <c r="T95" s="25"/>
    </row>
    <row r="96" spans="1:20" ht="15" thickBot="1" x14ac:dyDescent="0.25">
      <c r="A96" s="26">
        <v>612</v>
      </c>
      <c r="B96" s="26" t="s">
        <v>228</v>
      </c>
      <c r="C96" s="35" t="s">
        <v>234</v>
      </c>
      <c r="D96" s="28" t="s">
        <v>156</v>
      </c>
      <c r="E96" s="26" t="s">
        <v>76</v>
      </c>
      <c r="F96" s="26" t="s">
        <v>76</v>
      </c>
      <c r="G96" s="26" t="s">
        <v>76</v>
      </c>
      <c r="H96" s="26" t="s">
        <v>76</v>
      </c>
      <c r="I96" s="26" t="s">
        <v>76</v>
      </c>
      <c r="J96" s="26" t="s">
        <v>76</v>
      </c>
      <c r="K96" s="72"/>
      <c r="L96" s="25"/>
      <c r="M96" s="25"/>
      <c r="N96" s="25"/>
      <c r="O96" s="25"/>
      <c r="P96" s="25"/>
      <c r="Q96" s="25"/>
      <c r="R96" s="25"/>
      <c r="S96" s="25"/>
      <c r="T96" s="25"/>
    </row>
    <row r="97" spans="1:20" ht="15" thickBot="1" x14ac:dyDescent="0.25">
      <c r="A97" s="26">
        <v>613</v>
      </c>
      <c r="B97" s="26" t="s">
        <v>228</v>
      </c>
      <c r="C97" s="26" t="s">
        <v>51</v>
      </c>
      <c r="D97" s="32" t="s">
        <v>198</v>
      </c>
      <c r="E97" s="29" t="s">
        <v>157</v>
      </c>
      <c r="F97" s="29" t="s">
        <v>157</v>
      </c>
      <c r="G97" s="29" t="s">
        <v>157</v>
      </c>
      <c r="H97" s="29" t="s">
        <v>157</v>
      </c>
      <c r="I97" s="26" t="s">
        <v>76</v>
      </c>
      <c r="J97" s="26" t="s">
        <v>76</v>
      </c>
      <c r="K97" s="72"/>
      <c r="L97" s="25"/>
      <c r="M97" s="25"/>
      <c r="N97" s="25"/>
      <c r="O97" s="25"/>
      <c r="P97" s="25"/>
      <c r="Q97" s="25"/>
      <c r="R97" s="25"/>
      <c r="S97" s="25"/>
      <c r="T97" s="25"/>
    </row>
    <row r="98" spans="1:20" ht="15" thickBot="1" x14ac:dyDescent="0.25">
      <c r="A98" s="26">
        <v>614</v>
      </c>
      <c r="B98" s="26" t="s">
        <v>228</v>
      </c>
      <c r="C98" s="26" t="s">
        <v>59</v>
      </c>
      <c r="D98" s="34" t="s">
        <v>206</v>
      </c>
      <c r="E98" s="29" t="s">
        <v>157</v>
      </c>
      <c r="F98" s="26" t="s">
        <v>76</v>
      </c>
      <c r="G98" s="29" t="s">
        <v>157</v>
      </c>
      <c r="H98" s="26" t="s">
        <v>76</v>
      </c>
      <c r="I98" s="29" t="s">
        <v>157</v>
      </c>
      <c r="J98" s="26" t="s">
        <v>76</v>
      </c>
      <c r="K98" s="72"/>
      <c r="L98" s="25"/>
      <c r="M98" s="25"/>
      <c r="N98" s="25"/>
      <c r="O98" s="25"/>
      <c r="P98" s="25"/>
      <c r="Q98" s="25"/>
      <c r="R98" s="25"/>
      <c r="S98" s="25"/>
      <c r="T98" s="25"/>
    </row>
    <row r="99" spans="1:20" ht="15" thickBot="1" x14ac:dyDescent="0.25">
      <c r="A99" s="26">
        <v>615</v>
      </c>
      <c r="B99" s="26" t="s">
        <v>228</v>
      </c>
      <c r="C99" s="26" t="s">
        <v>60</v>
      </c>
      <c r="D99" s="34" t="s">
        <v>206</v>
      </c>
      <c r="E99" s="29" t="s">
        <v>157</v>
      </c>
      <c r="F99" s="26" t="s">
        <v>76</v>
      </c>
      <c r="G99" s="83"/>
      <c r="H99" s="26" t="s">
        <v>76</v>
      </c>
      <c r="I99" s="83"/>
      <c r="J99" s="83"/>
      <c r="K99" s="72"/>
      <c r="L99" s="25"/>
      <c r="M99" s="25"/>
      <c r="N99" s="25"/>
      <c r="O99" s="25"/>
      <c r="P99" s="25"/>
      <c r="Q99" s="25"/>
      <c r="R99" s="25"/>
      <c r="S99" s="25"/>
      <c r="T99" s="25"/>
    </row>
    <row r="100" spans="1:20" ht="15" thickBot="1" x14ac:dyDescent="0.25">
      <c r="A100" s="26">
        <v>616</v>
      </c>
      <c r="B100" s="26" t="s">
        <v>228</v>
      </c>
      <c r="C100" s="26" t="s">
        <v>61</v>
      </c>
      <c r="D100" s="34" t="s">
        <v>206</v>
      </c>
      <c r="E100" s="29" t="s">
        <v>157</v>
      </c>
      <c r="F100" s="26" t="s">
        <v>76</v>
      </c>
      <c r="G100" s="83"/>
      <c r="H100" s="26" t="s">
        <v>76</v>
      </c>
      <c r="I100" s="83"/>
      <c r="J100" s="83"/>
      <c r="K100" s="72"/>
      <c r="L100" s="25"/>
      <c r="M100" s="25"/>
      <c r="N100" s="25"/>
      <c r="O100" s="25"/>
      <c r="P100" s="25"/>
      <c r="Q100" s="25"/>
      <c r="R100" s="25"/>
      <c r="S100" s="25"/>
      <c r="T100" s="25"/>
    </row>
    <row r="101" spans="1:20" ht="15" thickBot="1" x14ac:dyDescent="0.25">
      <c r="A101" s="25">
        <v>617</v>
      </c>
      <c r="B101" s="26" t="s">
        <v>228</v>
      </c>
      <c r="C101" s="26" t="s">
        <v>235</v>
      </c>
      <c r="D101" s="34" t="s">
        <v>206</v>
      </c>
      <c r="E101" s="29" t="s">
        <v>157</v>
      </c>
      <c r="F101" s="26" t="s">
        <v>76</v>
      </c>
      <c r="G101" s="29" t="s">
        <v>157</v>
      </c>
      <c r="H101" s="26" t="s">
        <v>76</v>
      </c>
      <c r="I101" s="29" t="s">
        <v>157</v>
      </c>
      <c r="J101" s="26" t="s">
        <v>76</v>
      </c>
      <c r="K101" s="72"/>
      <c r="L101" s="25"/>
      <c r="M101" s="25"/>
      <c r="N101" s="25"/>
      <c r="O101" s="25"/>
      <c r="P101" s="25"/>
      <c r="Q101" s="25"/>
      <c r="R101" s="25"/>
      <c r="S101" s="25"/>
      <c r="T101" s="25"/>
    </row>
    <row r="102" spans="1:20" ht="15" thickBot="1" x14ac:dyDescent="0.25">
      <c r="A102" s="26">
        <v>618</v>
      </c>
      <c r="B102" s="26" t="s">
        <v>228</v>
      </c>
      <c r="C102" s="27" t="s">
        <v>236</v>
      </c>
      <c r="D102" s="34" t="s">
        <v>206</v>
      </c>
      <c r="E102" s="26" t="s">
        <v>76</v>
      </c>
      <c r="F102" s="26" t="s">
        <v>76</v>
      </c>
      <c r="G102" s="26" t="s">
        <v>76</v>
      </c>
      <c r="H102" s="26" t="s">
        <v>76</v>
      </c>
      <c r="I102" s="26" t="s">
        <v>76</v>
      </c>
      <c r="J102" s="26" t="s">
        <v>76</v>
      </c>
      <c r="K102" s="72"/>
      <c r="L102" s="25"/>
      <c r="M102" s="25"/>
      <c r="N102" s="25"/>
      <c r="O102" s="25"/>
      <c r="P102" s="25"/>
      <c r="Q102" s="25"/>
      <c r="R102" s="25"/>
      <c r="S102" s="25"/>
      <c r="T102" s="25"/>
    </row>
    <row r="103" spans="1:20" ht="15" thickBot="1" x14ac:dyDescent="0.25">
      <c r="A103" s="26">
        <v>619</v>
      </c>
      <c r="B103" s="26" t="s">
        <v>228</v>
      </c>
      <c r="C103" s="26" t="s">
        <v>237</v>
      </c>
      <c r="D103" s="34" t="s">
        <v>206</v>
      </c>
      <c r="E103" s="26" t="s">
        <v>76</v>
      </c>
      <c r="F103" s="26" t="s">
        <v>76</v>
      </c>
      <c r="G103" s="26" t="s">
        <v>76</v>
      </c>
      <c r="H103" s="26" t="s">
        <v>76</v>
      </c>
      <c r="I103" s="26" t="s">
        <v>76</v>
      </c>
      <c r="J103" s="26" t="s">
        <v>76</v>
      </c>
      <c r="K103" s="72"/>
      <c r="L103" s="25"/>
      <c r="M103" s="25"/>
      <c r="N103" s="25"/>
      <c r="O103" s="25"/>
      <c r="P103" s="25"/>
      <c r="Q103" s="25"/>
      <c r="R103" s="25"/>
      <c r="S103" s="25"/>
      <c r="T103" s="25"/>
    </row>
    <row r="104" spans="1:20" ht="15" thickBot="1" x14ac:dyDescent="0.25">
      <c r="A104" s="26">
        <v>620</v>
      </c>
      <c r="B104" s="26" t="s">
        <v>228</v>
      </c>
      <c r="C104" s="26" t="s">
        <v>238</v>
      </c>
      <c r="D104" s="34" t="s">
        <v>206</v>
      </c>
      <c r="E104" s="26" t="s">
        <v>76</v>
      </c>
      <c r="F104" s="26" t="s">
        <v>76</v>
      </c>
      <c r="G104" s="26" t="s">
        <v>76</v>
      </c>
      <c r="H104" s="26" t="s">
        <v>76</v>
      </c>
      <c r="I104" s="26" t="s">
        <v>76</v>
      </c>
      <c r="J104" s="26" t="s">
        <v>76</v>
      </c>
      <c r="K104" s="72"/>
      <c r="L104" s="25"/>
      <c r="M104" s="25"/>
      <c r="N104" s="25"/>
      <c r="O104" s="25"/>
      <c r="P104" s="25"/>
      <c r="Q104" s="25"/>
      <c r="R104" s="25"/>
      <c r="S104" s="25"/>
      <c r="T104" s="25"/>
    </row>
    <row r="105" spans="1:20" ht="15" thickBot="1" x14ac:dyDescent="0.25">
      <c r="A105" s="26">
        <v>621</v>
      </c>
      <c r="B105" s="26" t="s">
        <v>228</v>
      </c>
      <c r="C105" s="35" t="s">
        <v>239</v>
      </c>
      <c r="D105" s="34" t="s">
        <v>206</v>
      </c>
      <c r="E105" s="26" t="s">
        <v>76</v>
      </c>
      <c r="F105" s="26" t="s">
        <v>76</v>
      </c>
      <c r="G105" s="26" t="s">
        <v>76</v>
      </c>
      <c r="H105" s="26" t="s">
        <v>76</v>
      </c>
      <c r="I105" s="26" t="s">
        <v>76</v>
      </c>
      <c r="J105" s="26" t="s">
        <v>76</v>
      </c>
      <c r="K105" s="72"/>
      <c r="L105" s="25"/>
      <c r="M105" s="25"/>
      <c r="N105" s="25"/>
      <c r="O105" s="25"/>
      <c r="P105" s="25"/>
      <c r="Q105" s="25"/>
      <c r="R105" s="25"/>
      <c r="S105" s="25"/>
      <c r="T105" s="25"/>
    </row>
    <row r="106" spans="1:20" ht="17.25" thickBot="1" x14ac:dyDescent="0.35">
      <c r="A106" s="26">
        <v>622</v>
      </c>
      <c r="B106" s="26" t="s">
        <v>228</v>
      </c>
      <c r="C106" s="26" t="s">
        <v>240</v>
      </c>
      <c r="D106" s="36" t="s">
        <v>241</v>
      </c>
      <c r="E106" s="29" t="s">
        <v>157</v>
      </c>
      <c r="F106" s="29" t="s">
        <v>157</v>
      </c>
      <c r="G106" s="29" t="s">
        <v>157</v>
      </c>
      <c r="H106" s="29" t="s">
        <v>157</v>
      </c>
      <c r="I106" s="26" t="s">
        <v>76</v>
      </c>
      <c r="J106" s="26" t="s">
        <v>76</v>
      </c>
      <c r="K106" s="72"/>
      <c r="L106" s="25"/>
      <c r="M106" s="25"/>
      <c r="N106" s="25"/>
      <c r="O106" s="25"/>
      <c r="P106" s="25"/>
      <c r="Q106" s="25"/>
      <c r="R106" s="25"/>
      <c r="S106" s="25"/>
      <c r="T106" s="25"/>
    </row>
    <row r="107" spans="1:20" ht="17.25" thickBot="1" x14ac:dyDescent="0.35">
      <c r="A107" s="26">
        <v>623</v>
      </c>
      <c r="B107" s="26" t="s">
        <v>228</v>
      </c>
      <c r="C107" s="26" t="s">
        <v>242</v>
      </c>
      <c r="D107" s="36" t="s">
        <v>241</v>
      </c>
      <c r="E107" s="29" t="s">
        <v>157</v>
      </c>
      <c r="F107" s="29" t="s">
        <v>157</v>
      </c>
      <c r="G107" s="29" t="s">
        <v>157</v>
      </c>
      <c r="H107" s="29" t="s">
        <v>157</v>
      </c>
      <c r="I107" s="26" t="s">
        <v>76</v>
      </c>
      <c r="J107" s="26" t="s">
        <v>76</v>
      </c>
      <c r="K107" s="72"/>
      <c r="L107" s="25"/>
      <c r="M107" s="25"/>
      <c r="N107" s="25"/>
      <c r="O107" s="25"/>
      <c r="P107" s="25"/>
      <c r="Q107" s="25"/>
      <c r="R107" s="25"/>
      <c r="S107" s="25"/>
      <c r="T107" s="25"/>
    </row>
    <row r="108" spans="1:20" ht="17.25" thickBot="1" x14ac:dyDescent="0.35">
      <c r="A108" s="26">
        <v>624</v>
      </c>
      <c r="B108" s="26" t="s">
        <v>228</v>
      </c>
      <c r="C108" s="26" t="s">
        <v>243</v>
      </c>
      <c r="D108" s="36" t="s">
        <v>241</v>
      </c>
      <c r="E108" s="29" t="s">
        <v>157</v>
      </c>
      <c r="F108" s="29" t="s">
        <v>157</v>
      </c>
      <c r="G108" s="29" t="s">
        <v>157</v>
      </c>
      <c r="H108" s="29" t="s">
        <v>157</v>
      </c>
      <c r="I108" s="26" t="s">
        <v>76</v>
      </c>
      <c r="J108" s="26" t="s">
        <v>76</v>
      </c>
      <c r="K108" s="72"/>
      <c r="L108" s="25"/>
      <c r="M108" s="25"/>
      <c r="N108" s="25"/>
      <c r="O108" s="25"/>
      <c r="P108" s="25"/>
      <c r="Q108" s="25"/>
      <c r="R108" s="25"/>
      <c r="S108" s="25"/>
      <c r="T108" s="25"/>
    </row>
    <row r="109" spans="1:20" ht="17.25" thickBot="1" x14ac:dyDescent="0.35">
      <c r="A109" s="26">
        <v>625</v>
      </c>
      <c r="B109" s="26" t="s">
        <v>228</v>
      </c>
      <c r="C109" s="26" t="s">
        <v>244</v>
      </c>
      <c r="D109" s="36" t="s">
        <v>241</v>
      </c>
      <c r="E109" s="26" t="s">
        <v>76</v>
      </c>
      <c r="F109" s="26" t="s">
        <v>76</v>
      </c>
      <c r="G109" s="29" t="s">
        <v>157</v>
      </c>
      <c r="H109" s="26" t="s">
        <v>76</v>
      </c>
      <c r="I109" s="26" t="s">
        <v>76</v>
      </c>
      <c r="J109" s="26" t="s">
        <v>76</v>
      </c>
      <c r="K109" s="72"/>
      <c r="L109" s="25"/>
      <c r="M109" s="25"/>
      <c r="N109" s="25"/>
      <c r="O109" s="25"/>
      <c r="P109" s="25"/>
      <c r="Q109" s="25"/>
      <c r="R109" s="25"/>
      <c r="S109" s="25"/>
      <c r="T109" s="25"/>
    </row>
    <row r="110" spans="1:20" ht="15" thickBot="1" x14ac:dyDescent="0.25">
      <c r="A110" s="26">
        <v>626</v>
      </c>
      <c r="B110" s="26" t="s">
        <v>228</v>
      </c>
      <c r="C110" s="26" t="s">
        <v>245</v>
      </c>
      <c r="D110" s="34" t="s">
        <v>206</v>
      </c>
      <c r="E110" s="26" t="s">
        <v>76</v>
      </c>
      <c r="F110" s="26" t="s">
        <v>76</v>
      </c>
      <c r="G110" s="29" t="s">
        <v>157</v>
      </c>
      <c r="H110" s="26" t="s">
        <v>76</v>
      </c>
      <c r="I110" s="26" t="s">
        <v>76</v>
      </c>
      <c r="J110" s="26" t="s">
        <v>76</v>
      </c>
      <c r="K110" s="72"/>
      <c r="L110" s="25"/>
      <c r="M110" s="25"/>
      <c r="N110" s="25"/>
      <c r="O110" s="25"/>
      <c r="P110" s="25"/>
      <c r="Q110" s="25"/>
      <c r="R110" s="25"/>
      <c r="S110" s="25"/>
      <c r="T110" s="25"/>
    </row>
    <row r="111" spans="1:20" ht="15" thickBot="1" x14ac:dyDescent="0.25">
      <c r="A111" s="26">
        <v>627</v>
      </c>
      <c r="B111" s="26" t="s">
        <v>228</v>
      </c>
      <c r="C111" s="26" t="s">
        <v>246</v>
      </c>
      <c r="D111" s="34" t="s">
        <v>206</v>
      </c>
      <c r="E111" s="26" t="s">
        <v>76</v>
      </c>
      <c r="F111" s="26" t="s">
        <v>76</v>
      </c>
      <c r="G111" s="83"/>
      <c r="H111" s="26" t="s">
        <v>76</v>
      </c>
      <c r="I111" s="83"/>
      <c r="J111" s="83"/>
      <c r="K111" s="72"/>
      <c r="L111" s="25"/>
      <c r="M111" s="25"/>
      <c r="N111" s="25"/>
      <c r="O111" s="25"/>
      <c r="P111" s="25"/>
      <c r="Q111" s="25"/>
      <c r="R111" s="25"/>
      <c r="S111" s="25"/>
      <c r="T111" s="25"/>
    </row>
    <row r="112" spans="1:20" ht="15" thickBot="1" x14ac:dyDescent="0.25">
      <c r="A112" s="26">
        <v>628</v>
      </c>
      <c r="B112" s="26" t="s">
        <v>228</v>
      </c>
      <c r="C112" s="75" t="s">
        <v>563</v>
      </c>
      <c r="D112" s="32" t="s">
        <v>198</v>
      </c>
      <c r="E112" s="29" t="s">
        <v>157</v>
      </c>
      <c r="F112" s="29" t="s">
        <v>157</v>
      </c>
      <c r="G112" s="29" t="s">
        <v>157</v>
      </c>
      <c r="H112" s="29" t="s">
        <v>157</v>
      </c>
      <c r="I112" s="26" t="s">
        <v>76</v>
      </c>
      <c r="J112" s="26" t="s">
        <v>76</v>
      </c>
      <c r="K112" s="72"/>
      <c r="L112" s="25"/>
      <c r="M112" s="25"/>
      <c r="N112" s="25"/>
      <c r="O112" s="25"/>
      <c r="P112" s="25"/>
      <c r="Q112" s="25"/>
      <c r="R112" s="25"/>
      <c r="S112" s="25"/>
      <c r="T112" s="25"/>
    </row>
    <row r="113" spans="1:20" ht="15" thickBot="1" x14ac:dyDescent="0.25">
      <c r="A113" s="26">
        <v>629</v>
      </c>
      <c r="B113" s="26" t="s">
        <v>228</v>
      </c>
      <c r="C113" s="27" t="s">
        <v>247</v>
      </c>
      <c r="D113" s="34" t="s">
        <v>206</v>
      </c>
      <c r="E113" s="29" t="s">
        <v>157</v>
      </c>
      <c r="F113" s="26" t="s">
        <v>76</v>
      </c>
      <c r="G113" s="26" t="s">
        <v>76</v>
      </c>
      <c r="H113" s="26" t="s">
        <v>76</v>
      </c>
      <c r="I113" s="26" t="s">
        <v>76</v>
      </c>
      <c r="J113" s="26" t="s">
        <v>76</v>
      </c>
      <c r="K113" s="72"/>
      <c r="L113" s="25"/>
      <c r="M113" s="25"/>
      <c r="N113" s="25"/>
      <c r="O113" s="25"/>
      <c r="P113" s="25"/>
      <c r="Q113" s="25"/>
      <c r="R113" s="25"/>
      <c r="S113" s="25"/>
      <c r="T113" s="25"/>
    </row>
    <row r="114" spans="1:20" ht="15" thickBot="1" x14ac:dyDescent="0.25">
      <c r="A114" s="26">
        <v>630</v>
      </c>
      <c r="B114" s="26" t="s">
        <v>228</v>
      </c>
      <c r="C114" s="27" t="s">
        <v>248</v>
      </c>
      <c r="D114" s="34" t="s">
        <v>206</v>
      </c>
      <c r="E114" s="26" t="s">
        <v>76</v>
      </c>
      <c r="F114" s="26" t="s">
        <v>76</v>
      </c>
      <c r="G114" s="26" t="s">
        <v>76</v>
      </c>
      <c r="H114" s="26" t="s">
        <v>76</v>
      </c>
      <c r="I114" s="26" t="s">
        <v>76</v>
      </c>
      <c r="J114" s="26" t="s">
        <v>76</v>
      </c>
      <c r="K114" s="72"/>
      <c r="L114" s="25"/>
      <c r="M114" s="25"/>
      <c r="N114" s="25"/>
      <c r="O114" s="25"/>
      <c r="P114" s="25"/>
      <c r="Q114" s="25"/>
      <c r="R114" s="25"/>
      <c r="S114" s="25"/>
      <c r="T114" s="25"/>
    </row>
    <row r="115" spans="1:20" ht="15" thickBot="1" x14ac:dyDescent="0.25">
      <c r="A115" s="26">
        <v>631</v>
      </c>
      <c r="B115" s="26" t="s">
        <v>228</v>
      </c>
      <c r="C115" s="27" t="s">
        <v>249</v>
      </c>
      <c r="D115" s="34" t="s">
        <v>206</v>
      </c>
      <c r="E115" s="26" t="s">
        <v>76</v>
      </c>
      <c r="F115" s="26" t="s">
        <v>76</v>
      </c>
      <c r="G115" s="26" t="s">
        <v>76</v>
      </c>
      <c r="H115" s="26" t="s">
        <v>76</v>
      </c>
      <c r="I115" s="26" t="s">
        <v>76</v>
      </c>
      <c r="J115" s="26" t="s">
        <v>76</v>
      </c>
      <c r="K115" s="72"/>
      <c r="L115" s="25"/>
      <c r="M115" s="25"/>
      <c r="N115" s="25"/>
      <c r="O115" s="25"/>
      <c r="P115" s="25"/>
      <c r="Q115" s="25"/>
      <c r="R115" s="25"/>
      <c r="S115" s="25"/>
      <c r="T115" s="25"/>
    </row>
    <row r="116" spans="1:20" ht="15" thickBot="1" x14ac:dyDescent="0.25">
      <c r="A116" s="26">
        <v>632</v>
      </c>
      <c r="B116" s="26" t="s">
        <v>228</v>
      </c>
      <c r="C116" s="27" t="s">
        <v>250</v>
      </c>
      <c r="D116" s="34" t="s">
        <v>206</v>
      </c>
      <c r="E116" s="26" t="s">
        <v>76</v>
      </c>
      <c r="F116" s="26" t="s">
        <v>76</v>
      </c>
      <c r="G116" s="26" t="s">
        <v>76</v>
      </c>
      <c r="H116" s="26" t="s">
        <v>76</v>
      </c>
      <c r="I116" s="26" t="s">
        <v>76</v>
      </c>
      <c r="J116" s="26" t="s">
        <v>76</v>
      </c>
      <c r="K116" s="72"/>
      <c r="L116" s="25"/>
      <c r="M116" s="25"/>
      <c r="N116" s="25"/>
      <c r="O116" s="25"/>
      <c r="P116" s="25"/>
      <c r="Q116" s="25"/>
      <c r="R116" s="25"/>
      <c r="S116" s="25"/>
      <c r="T116" s="25"/>
    </row>
    <row r="117" spans="1:20" ht="15" thickBot="1" x14ac:dyDescent="0.25">
      <c r="A117" s="26">
        <v>633</v>
      </c>
      <c r="B117" s="26" t="s">
        <v>228</v>
      </c>
      <c r="C117" s="26" t="s">
        <v>55</v>
      </c>
      <c r="D117" s="34" t="s">
        <v>206</v>
      </c>
      <c r="E117" s="29" t="s">
        <v>157</v>
      </c>
      <c r="F117" s="29" t="s">
        <v>157</v>
      </c>
      <c r="G117" s="73"/>
      <c r="H117" s="29" t="s">
        <v>157</v>
      </c>
      <c r="I117" s="73"/>
      <c r="J117" s="73"/>
      <c r="K117" s="72"/>
      <c r="L117" s="25"/>
      <c r="M117" s="25"/>
      <c r="N117" s="25"/>
      <c r="O117" s="25"/>
      <c r="P117" s="25"/>
      <c r="Q117" s="25"/>
      <c r="R117" s="25"/>
      <c r="S117" s="25"/>
      <c r="T117" s="25"/>
    </row>
    <row r="118" spans="1:20" ht="15" thickBot="1" x14ac:dyDescent="0.25">
      <c r="A118" s="26">
        <v>634</v>
      </c>
      <c r="B118" s="26" t="s">
        <v>228</v>
      </c>
      <c r="C118" s="26" t="s">
        <v>56</v>
      </c>
      <c r="D118" s="34" t="s">
        <v>206</v>
      </c>
      <c r="E118" s="29" t="s">
        <v>157</v>
      </c>
      <c r="F118" s="29" t="s">
        <v>157</v>
      </c>
      <c r="G118" s="29" t="s">
        <v>157</v>
      </c>
      <c r="H118" s="29" t="s">
        <v>157</v>
      </c>
      <c r="I118" s="26" t="s">
        <v>76</v>
      </c>
      <c r="J118" s="26" t="s">
        <v>76</v>
      </c>
      <c r="K118" s="72"/>
      <c r="L118" s="25"/>
      <c r="M118" s="25"/>
      <c r="N118" s="25"/>
      <c r="O118" s="25"/>
      <c r="P118" s="25"/>
      <c r="Q118" s="25"/>
      <c r="R118" s="25"/>
      <c r="S118" s="25"/>
      <c r="T118" s="25"/>
    </row>
    <row r="119" spans="1:20" ht="15" thickBot="1" x14ac:dyDescent="0.25">
      <c r="A119" s="26">
        <v>635</v>
      </c>
      <c r="B119" s="26" t="s">
        <v>228</v>
      </c>
      <c r="C119" s="26" t="s">
        <v>57</v>
      </c>
      <c r="D119" s="34" t="s">
        <v>206</v>
      </c>
      <c r="E119" s="29" t="s">
        <v>157</v>
      </c>
      <c r="F119" s="29" t="s">
        <v>157</v>
      </c>
      <c r="G119" s="73"/>
      <c r="H119" s="26" t="s">
        <v>76</v>
      </c>
      <c r="I119" s="73"/>
      <c r="J119" s="73"/>
      <c r="K119" s="72"/>
      <c r="L119" s="25"/>
      <c r="M119" s="25"/>
      <c r="N119" s="25"/>
      <c r="O119" s="25"/>
      <c r="P119" s="25"/>
      <c r="Q119" s="25"/>
      <c r="R119" s="25"/>
      <c r="S119" s="25"/>
      <c r="T119" s="25"/>
    </row>
    <row r="120" spans="1:20" ht="15" thickBot="1" x14ac:dyDescent="0.25">
      <c r="A120" s="26">
        <v>636</v>
      </c>
      <c r="B120" s="26" t="s">
        <v>228</v>
      </c>
      <c r="C120" s="26" t="s">
        <v>58</v>
      </c>
      <c r="D120" s="34" t="s">
        <v>206</v>
      </c>
      <c r="E120" s="29" t="s">
        <v>157</v>
      </c>
      <c r="F120" s="29" t="s">
        <v>157</v>
      </c>
      <c r="G120" s="29" t="s">
        <v>157</v>
      </c>
      <c r="H120" s="29" t="s">
        <v>157</v>
      </c>
      <c r="I120" s="26" t="s">
        <v>76</v>
      </c>
      <c r="J120" s="26" t="s">
        <v>76</v>
      </c>
      <c r="K120" s="72"/>
      <c r="L120" s="25"/>
      <c r="M120" s="25"/>
      <c r="N120" s="25"/>
      <c r="O120" s="25"/>
      <c r="P120" s="25"/>
      <c r="Q120" s="25"/>
      <c r="R120" s="25"/>
      <c r="S120" s="25"/>
      <c r="T120" s="25"/>
    </row>
    <row r="121" spans="1:20" ht="15" thickBot="1" x14ac:dyDescent="0.25">
      <c r="A121" s="26">
        <v>637</v>
      </c>
      <c r="B121" s="26" t="s">
        <v>228</v>
      </c>
      <c r="C121" s="26" t="s">
        <v>251</v>
      </c>
      <c r="D121" s="34" t="s">
        <v>206</v>
      </c>
      <c r="E121" s="29" t="s">
        <v>157</v>
      </c>
      <c r="F121" s="29" t="s">
        <v>157</v>
      </c>
      <c r="G121" s="73"/>
      <c r="H121" s="29" t="s">
        <v>157</v>
      </c>
      <c r="I121" s="73"/>
      <c r="J121" s="73"/>
      <c r="K121" s="72"/>
      <c r="L121" s="25"/>
      <c r="M121" s="25"/>
      <c r="N121" s="25"/>
      <c r="O121" s="25"/>
      <c r="P121" s="25"/>
      <c r="Q121" s="25"/>
      <c r="R121" s="25"/>
      <c r="S121" s="25"/>
      <c r="T121" s="25"/>
    </row>
    <row r="122" spans="1:20" ht="15" thickBot="1" x14ac:dyDescent="0.25">
      <c r="A122" s="26">
        <v>638</v>
      </c>
      <c r="B122" s="26" t="s">
        <v>228</v>
      </c>
      <c r="C122" s="26" t="s">
        <v>252</v>
      </c>
      <c r="D122" s="34" t="s">
        <v>206</v>
      </c>
      <c r="E122" s="29" t="s">
        <v>157</v>
      </c>
      <c r="F122" s="29" t="s">
        <v>157</v>
      </c>
      <c r="G122" s="29" t="s">
        <v>157</v>
      </c>
      <c r="H122" s="26" t="s">
        <v>76</v>
      </c>
      <c r="I122" s="26" t="s">
        <v>76</v>
      </c>
      <c r="J122" s="26" t="s">
        <v>76</v>
      </c>
      <c r="K122" s="72"/>
      <c r="L122" s="25"/>
      <c r="M122" s="25"/>
      <c r="N122" s="25"/>
      <c r="O122" s="25"/>
      <c r="P122" s="25"/>
      <c r="Q122" s="25"/>
      <c r="R122" s="25"/>
      <c r="S122" s="25"/>
      <c r="T122" s="25"/>
    </row>
    <row r="123" spans="1:20" ht="15" thickBot="1" x14ac:dyDescent="0.25">
      <c r="A123" s="26">
        <v>639</v>
      </c>
      <c r="B123" s="26" t="s">
        <v>228</v>
      </c>
      <c r="C123" s="26" t="s">
        <v>253</v>
      </c>
      <c r="D123" s="34" t="s">
        <v>206</v>
      </c>
      <c r="E123" s="26" t="s">
        <v>76</v>
      </c>
      <c r="F123" s="26" t="s">
        <v>76</v>
      </c>
      <c r="G123" s="26" t="s">
        <v>76</v>
      </c>
      <c r="H123" s="26" t="s">
        <v>76</v>
      </c>
      <c r="I123" s="26" t="s">
        <v>76</v>
      </c>
      <c r="J123" s="26" t="s">
        <v>76</v>
      </c>
      <c r="K123" s="72"/>
      <c r="L123" s="25"/>
      <c r="M123" s="25"/>
      <c r="N123" s="25"/>
      <c r="O123" s="25"/>
      <c r="P123" s="25"/>
      <c r="Q123" s="25"/>
      <c r="R123" s="25"/>
      <c r="S123" s="25"/>
      <c r="T123" s="25"/>
    </row>
    <row r="124" spans="1:20" ht="15" thickBot="1" x14ac:dyDescent="0.25">
      <c r="A124" s="26">
        <v>640</v>
      </c>
      <c r="B124" s="26" t="s">
        <v>228</v>
      </c>
      <c r="C124" s="35" t="s">
        <v>254</v>
      </c>
      <c r="D124" s="34" t="s">
        <v>206</v>
      </c>
      <c r="E124" s="26" t="s">
        <v>76</v>
      </c>
      <c r="F124" s="26" t="s">
        <v>76</v>
      </c>
      <c r="G124" s="83"/>
      <c r="H124" s="26" t="s">
        <v>76</v>
      </c>
      <c r="I124" s="83"/>
      <c r="J124" s="83"/>
      <c r="K124" s="72"/>
      <c r="L124" s="25"/>
      <c r="M124" s="25"/>
      <c r="N124" s="25"/>
      <c r="O124" s="25"/>
      <c r="P124" s="25"/>
      <c r="Q124" s="25"/>
      <c r="R124" s="25"/>
      <c r="S124" s="25"/>
      <c r="T124" s="25"/>
    </row>
    <row r="125" spans="1:20" ht="15" thickBot="1" x14ac:dyDescent="0.25">
      <c r="A125" s="26">
        <v>641</v>
      </c>
      <c r="B125" s="26" t="s">
        <v>228</v>
      </c>
      <c r="C125" s="26" t="s">
        <v>255</v>
      </c>
      <c r="D125" s="34" t="s">
        <v>206</v>
      </c>
      <c r="E125" s="29" t="s">
        <v>157</v>
      </c>
      <c r="F125" s="29" t="s">
        <v>157</v>
      </c>
      <c r="G125" s="83"/>
      <c r="H125" s="26" t="s">
        <v>76</v>
      </c>
      <c r="I125" s="83"/>
      <c r="J125" s="83"/>
      <c r="K125" s="72"/>
      <c r="L125" s="25"/>
      <c r="M125" s="25"/>
      <c r="N125" s="25"/>
      <c r="O125" s="25"/>
      <c r="P125" s="25"/>
      <c r="Q125" s="25"/>
      <c r="R125" s="25"/>
      <c r="S125" s="25"/>
      <c r="T125" s="25"/>
    </row>
    <row r="126" spans="1:20" ht="15" thickBot="1" x14ac:dyDescent="0.25">
      <c r="A126" s="26">
        <v>642</v>
      </c>
      <c r="B126" s="26" t="s">
        <v>228</v>
      </c>
      <c r="C126" s="26" t="s">
        <v>256</v>
      </c>
      <c r="D126" s="34" t="s">
        <v>206</v>
      </c>
      <c r="E126" s="29" t="s">
        <v>157</v>
      </c>
      <c r="F126" s="29" t="s">
        <v>157</v>
      </c>
      <c r="G126" s="29" t="s">
        <v>157</v>
      </c>
      <c r="H126" s="29" t="s">
        <v>157</v>
      </c>
      <c r="I126" s="26" t="s">
        <v>76</v>
      </c>
      <c r="J126" s="26" t="s">
        <v>76</v>
      </c>
      <c r="K126" s="72"/>
      <c r="L126" s="25"/>
      <c r="M126" s="25"/>
      <c r="N126" s="25"/>
      <c r="O126" s="25"/>
      <c r="P126" s="25"/>
      <c r="Q126" s="25"/>
      <c r="R126" s="25"/>
      <c r="S126" s="25"/>
      <c r="T126" s="25"/>
    </row>
    <row r="127" spans="1:20" ht="15" thickBot="1" x14ac:dyDescent="0.25">
      <c r="A127" s="26">
        <v>643</v>
      </c>
      <c r="B127" s="26" t="s">
        <v>228</v>
      </c>
      <c r="C127" s="26" t="s">
        <v>257</v>
      </c>
      <c r="D127" s="34" t="s">
        <v>206</v>
      </c>
      <c r="E127" s="29" t="s">
        <v>157</v>
      </c>
      <c r="F127" s="29" t="s">
        <v>157</v>
      </c>
      <c r="G127" s="73"/>
      <c r="H127" s="29" t="s">
        <v>157</v>
      </c>
      <c r="I127" s="73"/>
      <c r="J127" s="73"/>
      <c r="K127" s="72"/>
      <c r="L127" s="25"/>
      <c r="M127" s="25"/>
      <c r="N127" s="25"/>
      <c r="O127" s="25"/>
      <c r="P127" s="25"/>
      <c r="Q127" s="25"/>
      <c r="R127" s="25"/>
      <c r="S127" s="25"/>
      <c r="T127" s="25"/>
    </row>
    <row r="128" spans="1:20" ht="15" thickBot="1" x14ac:dyDescent="0.25">
      <c r="A128" s="26">
        <v>644</v>
      </c>
      <c r="B128" s="26" t="s">
        <v>228</v>
      </c>
      <c r="C128" s="26" t="s">
        <v>258</v>
      </c>
      <c r="D128" s="34" t="s">
        <v>206</v>
      </c>
      <c r="E128" s="29" t="s">
        <v>157</v>
      </c>
      <c r="F128" s="29" t="s">
        <v>157</v>
      </c>
      <c r="G128" s="29" t="s">
        <v>157</v>
      </c>
      <c r="H128" s="29" t="s">
        <v>157</v>
      </c>
      <c r="I128" s="26" t="s">
        <v>76</v>
      </c>
      <c r="J128" s="26" t="s">
        <v>76</v>
      </c>
      <c r="K128" s="72"/>
      <c r="L128" s="25"/>
      <c r="M128" s="25"/>
      <c r="N128" s="25"/>
      <c r="O128" s="25"/>
      <c r="P128" s="25"/>
      <c r="Q128" s="25"/>
      <c r="R128" s="25"/>
      <c r="S128" s="25"/>
      <c r="T128" s="25"/>
    </row>
    <row r="129" spans="1:20" ht="15" thickBot="1" x14ac:dyDescent="0.25">
      <c r="A129" s="26">
        <v>645</v>
      </c>
      <c r="B129" s="26" t="s">
        <v>228</v>
      </c>
      <c r="C129" s="26" t="s">
        <v>259</v>
      </c>
      <c r="D129" s="34" t="s">
        <v>206</v>
      </c>
      <c r="E129" s="29" t="s">
        <v>157</v>
      </c>
      <c r="F129" s="29" t="s">
        <v>157</v>
      </c>
      <c r="G129" s="29" t="s">
        <v>157</v>
      </c>
      <c r="H129" s="29" t="s">
        <v>157</v>
      </c>
      <c r="I129" s="26" t="s">
        <v>76</v>
      </c>
      <c r="J129" s="26" t="s">
        <v>76</v>
      </c>
      <c r="K129" s="72"/>
      <c r="L129" s="25"/>
      <c r="M129" s="25"/>
      <c r="N129" s="25"/>
      <c r="O129" s="25"/>
      <c r="P129" s="25"/>
      <c r="Q129" s="25"/>
      <c r="R129" s="25"/>
      <c r="S129" s="25"/>
      <c r="T129" s="25"/>
    </row>
    <row r="130" spans="1:20" ht="15" thickBot="1" x14ac:dyDescent="0.25">
      <c r="A130" s="26">
        <v>646</v>
      </c>
      <c r="B130" s="26" t="s">
        <v>228</v>
      </c>
      <c r="C130" s="26" t="s">
        <v>260</v>
      </c>
      <c r="D130" s="34" t="s">
        <v>206</v>
      </c>
      <c r="E130" s="29" t="s">
        <v>157</v>
      </c>
      <c r="F130" s="29" t="s">
        <v>157</v>
      </c>
      <c r="G130" s="29" t="s">
        <v>157</v>
      </c>
      <c r="H130" s="30" t="s">
        <v>158</v>
      </c>
      <c r="I130" s="26" t="s">
        <v>76</v>
      </c>
      <c r="J130" s="26" t="s">
        <v>76</v>
      </c>
      <c r="K130" s="72"/>
      <c r="L130" s="25"/>
      <c r="M130" s="25"/>
      <c r="N130" s="25"/>
      <c r="O130" s="25"/>
      <c r="P130" s="25"/>
      <c r="Q130" s="25"/>
      <c r="R130" s="25"/>
      <c r="S130" s="25"/>
      <c r="T130" s="25"/>
    </row>
    <row r="131" spans="1:20" ht="15" thickBot="1" x14ac:dyDescent="0.25">
      <c r="A131" s="26">
        <v>647</v>
      </c>
      <c r="B131" s="26" t="s">
        <v>228</v>
      </c>
      <c r="C131" s="26" t="s">
        <v>261</v>
      </c>
      <c r="D131" s="34" t="s">
        <v>206</v>
      </c>
      <c r="E131" s="29" t="s">
        <v>157</v>
      </c>
      <c r="F131" s="29" t="s">
        <v>157</v>
      </c>
      <c r="G131" s="29" t="s">
        <v>157</v>
      </c>
      <c r="H131" s="30" t="s">
        <v>158</v>
      </c>
      <c r="I131" s="26" t="s">
        <v>76</v>
      </c>
      <c r="J131" s="26" t="s">
        <v>76</v>
      </c>
      <c r="K131" s="72"/>
      <c r="L131" s="25"/>
      <c r="M131" s="25"/>
      <c r="N131" s="25"/>
      <c r="O131" s="25"/>
      <c r="P131" s="25"/>
      <c r="Q131" s="25"/>
      <c r="R131" s="25"/>
      <c r="S131" s="25"/>
      <c r="T131" s="25"/>
    </row>
    <row r="132" spans="1:20" ht="15" thickBot="1" x14ac:dyDescent="0.25">
      <c r="A132" s="26">
        <v>648</v>
      </c>
      <c r="B132" s="26" t="s">
        <v>228</v>
      </c>
      <c r="C132" s="26" t="s">
        <v>262</v>
      </c>
      <c r="D132" s="34" t="s">
        <v>206</v>
      </c>
      <c r="E132" s="29" t="s">
        <v>157</v>
      </c>
      <c r="F132" s="29" t="s">
        <v>157</v>
      </c>
      <c r="G132" s="29" t="s">
        <v>157</v>
      </c>
      <c r="H132" s="26" t="s">
        <v>76</v>
      </c>
      <c r="I132" s="26" t="s">
        <v>76</v>
      </c>
      <c r="J132" s="26" t="s">
        <v>76</v>
      </c>
      <c r="K132" s="72"/>
      <c r="L132" s="25"/>
      <c r="M132" s="25"/>
      <c r="N132" s="25"/>
      <c r="O132" s="25"/>
      <c r="P132" s="25"/>
      <c r="Q132" s="25"/>
      <c r="R132" s="25"/>
      <c r="S132" s="25"/>
      <c r="T132" s="25"/>
    </row>
    <row r="133" spans="1:20" ht="15" thickBot="1" x14ac:dyDescent="0.25">
      <c r="A133" s="26">
        <v>649</v>
      </c>
      <c r="B133" s="26" t="s">
        <v>228</v>
      </c>
      <c r="C133" s="26" t="s">
        <v>263</v>
      </c>
      <c r="D133" s="34" t="s">
        <v>206</v>
      </c>
      <c r="E133" s="29" t="s">
        <v>157</v>
      </c>
      <c r="F133" s="29" t="s">
        <v>157</v>
      </c>
      <c r="G133" s="73"/>
      <c r="H133" s="26" t="s">
        <v>76</v>
      </c>
      <c r="I133" s="73"/>
      <c r="J133" s="73"/>
      <c r="K133" s="72"/>
      <c r="L133" s="25"/>
      <c r="M133" s="25"/>
      <c r="N133" s="25"/>
      <c r="O133" s="25"/>
      <c r="P133" s="25"/>
      <c r="Q133" s="25"/>
      <c r="R133" s="25"/>
      <c r="S133" s="25"/>
      <c r="T133" s="25"/>
    </row>
    <row r="134" spans="1:20" ht="15" thickBot="1" x14ac:dyDescent="0.25">
      <c r="A134" s="26">
        <v>650</v>
      </c>
      <c r="B134" s="26" t="s">
        <v>228</v>
      </c>
      <c r="C134" s="26" t="s">
        <v>264</v>
      </c>
      <c r="D134" s="34" t="s">
        <v>206</v>
      </c>
      <c r="E134" s="29" t="s">
        <v>157</v>
      </c>
      <c r="F134" s="29" t="s">
        <v>157</v>
      </c>
      <c r="G134" s="83"/>
      <c r="H134" s="26" t="s">
        <v>76</v>
      </c>
      <c r="I134" s="83"/>
      <c r="J134" s="83"/>
      <c r="K134" s="72"/>
      <c r="L134" s="25"/>
      <c r="M134" s="25"/>
      <c r="N134" s="25"/>
      <c r="O134" s="25"/>
      <c r="P134" s="25"/>
      <c r="Q134" s="25"/>
      <c r="R134" s="25"/>
      <c r="S134" s="25"/>
      <c r="T134" s="25"/>
    </row>
    <row r="135" spans="1:20" ht="15" thickBot="1" x14ac:dyDescent="0.25">
      <c r="A135" s="26">
        <v>651</v>
      </c>
      <c r="B135" s="26" t="s">
        <v>228</v>
      </c>
      <c r="C135" s="26" t="s">
        <v>265</v>
      </c>
      <c r="D135" s="34" t="s">
        <v>206</v>
      </c>
      <c r="E135" s="29" t="s">
        <v>157</v>
      </c>
      <c r="F135" s="29" t="s">
        <v>157</v>
      </c>
      <c r="G135" s="73"/>
      <c r="H135" s="26" t="s">
        <v>76</v>
      </c>
      <c r="I135" s="73"/>
      <c r="J135" s="73"/>
      <c r="K135" s="72"/>
      <c r="L135" s="25"/>
      <c r="M135" s="25"/>
      <c r="N135" s="25"/>
      <c r="O135" s="25"/>
      <c r="P135" s="25"/>
      <c r="Q135" s="25"/>
      <c r="R135" s="25"/>
      <c r="S135" s="25"/>
      <c r="T135" s="25"/>
    </row>
    <row r="136" spans="1:20" ht="15" thickBot="1" x14ac:dyDescent="0.25">
      <c r="A136" s="26">
        <v>652</v>
      </c>
      <c r="B136" s="26" t="s">
        <v>228</v>
      </c>
      <c r="C136" s="27" t="s">
        <v>63</v>
      </c>
      <c r="D136" s="32" t="s">
        <v>198</v>
      </c>
      <c r="E136" s="29" t="s">
        <v>157</v>
      </c>
      <c r="F136" s="29" t="s">
        <v>157</v>
      </c>
      <c r="G136" s="29" t="s">
        <v>157</v>
      </c>
      <c r="H136" s="29" t="s">
        <v>157</v>
      </c>
      <c r="I136" s="26" t="s">
        <v>76</v>
      </c>
      <c r="J136" s="26" t="s">
        <v>76</v>
      </c>
      <c r="K136" s="72"/>
      <c r="L136" s="25"/>
      <c r="M136" s="25"/>
      <c r="N136" s="25"/>
      <c r="O136" s="25"/>
      <c r="P136" s="25"/>
      <c r="Q136" s="25"/>
      <c r="R136" s="25"/>
      <c r="S136" s="25"/>
      <c r="T136" s="25"/>
    </row>
    <row r="137" spans="1:20" ht="15" thickBot="1" x14ac:dyDescent="0.25">
      <c r="A137" s="26">
        <v>653</v>
      </c>
      <c r="B137" s="26" t="s">
        <v>228</v>
      </c>
      <c r="C137" s="26" t="s">
        <v>64</v>
      </c>
      <c r="D137" s="32" t="s">
        <v>198</v>
      </c>
      <c r="E137" s="29" t="s">
        <v>157</v>
      </c>
      <c r="F137" s="29" t="s">
        <v>157</v>
      </c>
      <c r="G137" s="73"/>
      <c r="H137" s="29" t="s">
        <v>157</v>
      </c>
      <c r="I137" s="73"/>
      <c r="J137" s="73"/>
      <c r="K137" s="72"/>
      <c r="L137" s="25"/>
      <c r="M137" s="25"/>
      <c r="N137" s="25"/>
      <c r="O137" s="25"/>
      <c r="P137" s="25"/>
      <c r="Q137" s="25"/>
      <c r="R137" s="25"/>
      <c r="S137" s="25"/>
      <c r="T137" s="25"/>
    </row>
    <row r="138" spans="1:20" ht="15" thickBot="1" x14ac:dyDescent="0.25">
      <c r="A138" s="26">
        <v>654</v>
      </c>
      <c r="B138" s="26" t="s">
        <v>228</v>
      </c>
      <c r="C138" s="26" t="s">
        <v>266</v>
      </c>
      <c r="D138" s="28" t="s">
        <v>156</v>
      </c>
      <c r="E138" s="26" t="s">
        <v>76</v>
      </c>
      <c r="F138" s="26" t="s">
        <v>76</v>
      </c>
      <c r="G138" s="26" t="s">
        <v>76</v>
      </c>
      <c r="H138" s="26" t="s">
        <v>76</v>
      </c>
      <c r="I138" s="26" t="s">
        <v>76</v>
      </c>
      <c r="J138" s="26" t="s">
        <v>76</v>
      </c>
      <c r="K138" s="72"/>
      <c r="L138" s="25"/>
      <c r="M138" s="25"/>
      <c r="N138" s="25"/>
      <c r="O138" s="25"/>
      <c r="P138" s="25"/>
      <c r="Q138" s="25"/>
      <c r="R138" s="25"/>
      <c r="S138" s="25"/>
      <c r="T138" s="25"/>
    </row>
    <row r="139" spans="1:20" ht="15" thickBot="1" x14ac:dyDescent="0.25">
      <c r="A139" s="26">
        <v>655</v>
      </c>
      <c r="B139" s="26" t="s">
        <v>228</v>
      </c>
      <c r="C139" s="26" t="s">
        <v>267</v>
      </c>
      <c r="D139" s="28" t="s">
        <v>156</v>
      </c>
      <c r="E139" s="26" t="s">
        <v>76</v>
      </c>
      <c r="F139" s="26" t="s">
        <v>76</v>
      </c>
      <c r="G139" s="26" t="s">
        <v>76</v>
      </c>
      <c r="H139" s="26" t="s">
        <v>76</v>
      </c>
      <c r="I139" s="26" t="s">
        <v>76</v>
      </c>
      <c r="J139" s="26" t="s">
        <v>76</v>
      </c>
      <c r="K139" s="72"/>
      <c r="L139" s="25"/>
      <c r="M139" s="25"/>
      <c r="N139" s="25"/>
      <c r="O139" s="25"/>
      <c r="P139" s="25"/>
      <c r="Q139" s="25"/>
      <c r="R139" s="25"/>
      <c r="S139" s="25"/>
      <c r="T139" s="25"/>
    </row>
    <row r="140" spans="1:20" ht="15" thickBot="1" x14ac:dyDescent="0.25">
      <c r="A140" s="26">
        <v>656</v>
      </c>
      <c r="B140" s="26" t="s">
        <v>228</v>
      </c>
      <c r="C140" s="74" t="s">
        <v>564</v>
      </c>
      <c r="D140" s="32" t="s">
        <v>198</v>
      </c>
      <c r="E140" s="29" t="s">
        <v>157</v>
      </c>
      <c r="F140" s="29" t="s">
        <v>157</v>
      </c>
      <c r="G140" s="26" t="s">
        <v>76</v>
      </c>
      <c r="H140" s="29" t="s">
        <v>157</v>
      </c>
      <c r="I140" s="26" t="s">
        <v>76</v>
      </c>
      <c r="J140" s="26" t="s">
        <v>76</v>
      </c>
      <c r="K140" s="72"/>
      <c r="L140" s="25"/>
      <c r="M140" s="25"/>
      <c r="N140" s="25"/>
      <c r="O140" s="25"/>
      <c r="P140" s="25"/>
      <c r="Q140" s="25"/>
      <c r="R140" s="25"/>
      <c r="S140" s="25"/>
      <c r="T140" s="25"/>
    </row>
    <row r="141" spans="1:20" ht="15" thickBot="1" x14ac:dyDescent="0.25">
      <c r="A141" s="26">
        <v>701</v>
      </c>
      <c r="B141" s="26" t="s">
        <v>268</v>
      </c>
      <c r="C141" s="26" t="s">
        <v>269</v>
      </c>
      <c r="D141" s="33" t="s">
        <v>203</v>
      </c>
      <c r="E141" s="26" t="s">
        <v>76</v>
      </c>
      <c r="F141" s="26" t="s">
        <v>76</v>
      </c>
      <c r="G141" s="26" t="s">
        <v>76</v>
      </c>
      <c r="H141" s="26" t="s">
        <v>76</v>
      </c>
      <c r="I141" s="26" t="s">
        <v>76</v>
      </c>
      <c r="J141" s="26" t="s">
        <v>76</v>
      </c>
      <c r="K141" s="72"/>
      <c r="L141" s="25"/>
      <c r="M141" s="25"/>
      <c r="N141" s="25"/>
      <c r="O141" s="25"/>
      <c r="P141" s="25"/>
      <c r="Q141" s="25"/>
      <c r="R141" s="25"/>
      <c r="S141" s="25"/>
      <c r="T141" s="25"/>
    </row>
    <row r="142" spans="1:20" ht="15" thickBot="1" x14ac:dyDescent="0.25">
      <c r="A142" s="26">
        <v>702</v>
      </c>
      <c r="B142" s="26" t="s">
        <v>268</v>
      </c>
      <c r="C142" s="26" t="s">
        <v>270</v>
      </c>
      <c r="D142" s="28" t="s">
        <v>156</v>
      </c>
      <c r="E142" s="26" t="s">
        <v>76</v>
      </c>
      <c r="F142" s="26" t="s">
        <v>76</v>
      </c>
      <c r="G142" s="83"/>
      <c r="H142" s="26" t="s">
        <v>76</v>
      </c>
      <c r="I142" s="83"/>
      <c r="J142" s="83"/>
      <c r="K142" s="72"/>
      <c r="L142" s="25"/>
      <c r="M142" s="25"/>
      <c r="N142" s="25"/>
      <c r="O142" s="25"/>
      <c r="P142" s="25"/>
      <c r="Q142" s="25"/>
      <c r="R142" s="25"/>
      <c r="S142" s="25"/>
      <c r="T142" s="25"/>
    </row>
    <row r="143" spans="1:20" ht="15" thickBot="1" x14ac:dyDescent="0.25">
      <c r="A143" s="26">
        <v>703</v>
      </c>
      <c r="B143" s="26" t="s">
        <v>268</v>
      </c>
      <c r="C143" s="26" t="s">
        <v>271</v>
      </c>
      <c r="D143" s="28" t="s">
        <v>156</v>
      </c>
      <c r="E143" s="26" t="s">
        <v>76</v>
      </c>
      <c r="F143" s="26" t="s">
        <v>76</v>
      </c>
      <c r="G143" s="26" t="s">
        <v>76</v>
      </c>
      <c r="H143" s="26" t="s">
        <v>76</v>
      </c>
      <c r="I143" s="26" t="s">
        <v>76</v>
      </c>
      <c r="J143" s="26" t="s">
        <v>76</v>
      </c>
      <c r="K143" s="72"/>
      <c r="L143" s="25"/>
      <c r="M143" s="25"/>
      <c r="N143" s="25"/>
      <c r="O143" s="25"/>
      <c r="P143" s="25"/>
      <c r="Q143" s="25"/>
      <c r="R143" s="25"/>
      <c r="S143" s="25"/>
      <c r="T143" s="25"/>
    </row>
    <row r="144" spans="1:20" ht="15" thickBot="1" x14ac:dyDescent="0.25">
      <c r="A144" s="26">
        <v>704</v>
      </c>
      <c r="B144" s="26" t="s">
        <v>268</v>
      </c>
      <c r="C144" s="26" t="s">
        <v>272</v>
      </c>
      <c r="D144" s="33" t="s">
        <v>203</v>
      </c>
      <c r="E144" s="26" t="s">
        <v>76</v>
      </c>
      <c r="F144" s="26" t="s">
        <v>76</v>
      </c>
      <c r="G144" s="26" t="s">
        <v>76</v>
      </c>
      <c r="H144" s="26" t="s">
        <v>76</v>
      </c>
      <c r="I144" s="26" t="s">
        <v>76</v>
      </c>
      <c r="J144" s="26" t="s">
        <v>76</v>
      </c>
      <c r="K144" s="72"/>
      <c r="L144" s="25"/>
      <c r="M144" s="25"/>
      <c r="N144" s="25"/>
      <c r="O144" s="25"/>
      <c r="P144" s="25"/>
      <c r="Q144" s="25"/>
      <c r="R144" s="25"/>
      <c r="S144" s="25"/>
      <c r="T144" s="25"/>
    </row>
    <row r="145" spans="1:20" ht="15" thickBot="1" x14ac:dyDescent="0.25">
      <c r="A145" s="26">
        <v>705</v>
      </c>
      <c r="B145" s="26" t="s">
        <v>268</v>
      </c>
      <c r="C145" s="26" t="s">
        <v>273</v>
      </c>
      <c r="D145" s="33" t="s">
        <v>203</v>
      </c>
      <c r="E145" s="26" t="s">
        <v>76</v>
      </c>
      <c r="F145" s="26" t="s">
        <v>76</v>
      </c>
      <c r="G145" s="26" t="s">
        <v>76</v>
      </c>
      <c r="H145" s="26" t="s">
        <v>76</v>
      </c>
      <c r="I145" s="26" t="s">
        <v>76</v>
      </c>
      <c r="J145" s="26" t="s">
        <v>76</v>
      </c>
      <c r="K145" s="72"/>
      <c r="L145" s="25"/>
      <c r="M145" s="25"/>
      <c r="N145" s="25"/>
      <c r="O145" s="25"/>
      <c r="P145" s="25"/>
      <c r="Q145" s="25"/>
      <c r="R145" s="25"/>
      <c r="S145" s="25"/>
      <c r="T145" s="25"/>
    </row>
    <row r="146" spans="1:20" ht="15" thickBot="1" x14ac:dyDescent="0.25">
      <c r="A146" s="26">
        <v>706</v>
      </c>
      <c r="B146" s="26" t="s">
        <v>268</v>
      </c>
      <c r="C146" s="26" t="s">
        <v>274</v>
      </c>
      <c r="D146" s="33" t="s">
        <v>203</v>
      </c>
      <c r="E146" s="26" t="s">
        <v>76</v>
      </c>
      <c r="F146" s="26" t="s">
        <v>76</v>
      </c>
      <c r="G146" s="26" t="s">
        <v>76</v>
      </c>
      <c r="H146" s="26" t="s">
        <v>76</v>
      </c>
      <c r="I146" s="26" t="s">
        <v>76</v>
      </c>
      <c r="J146" s="26" t="s">
        <v>76</v>
      </c>
      <c r="K146" s="72"/>
      <c r="L146" s="25"/>
      <c r="M146" s="25"/>
      <c r="N146" s="25"/>
      <c r="O146" s="25"/>
      <c r="P146" s="25"/>
      <c r="Q146" s="25"/>
      <c r="R146" s="25"/>
      <c r="S146" s="25"/>
      <c r="T146" s="25"/>
    </row>
    <row r="147" spans="1:20" ht="15" thickBot="1" x14ac:dyDescent="0.25">
      <c r="A147" s="26">
        <v>707</v>
      </c>
      <c r="B147" s="26" t="s">
        <v>268</v>
      </c>
      <c r="C147" s="26" t="s">
        <v>275</v>
      </c>
      <c r="D147" s="33" t="s">
        <v>203</v>
      </c>
      <c r="E147" s="26" t="s">
        <v>76</v>
      </c>
      <c r="F147" s="26" t="s">
        <v>76</v>
      </c>
      <c r="G147" s="26" t="s">
        <v>76</v>
      </c>
      <c r="H147" s="26" t="s">
        <v>76</v>
      </c>
      <c r="I147" s="26" t="s">
        <v>76</v>
      </c>
      <c r="J147" s="26" t="s">
        <v>76</v>
      </c>
      <c r="K147" s="72"/>
      <c r="L147" s="25"/>
      <c r="M147" s="25"/>
      <c r="N147" s="25"/>
      <c r="O147" s="25"/>
      <c r="P147" s="25"/>
      <c r="Q147" s="25"/>
      <c r="R147" s="25"/>
      <c r="S147" s="25"/>
      <c r="T147" s="25"/>
    </row>
    <row r="148" spans="1:20" ht="15" thickBot="1" x14ac:dyDescent="0.25">
      <c r="A148" s="26">
        <v>708</v>
      </c>
      <c r="B148" s="26" t="s">
        <v>268</v>
      </c>
      <c r="C148" s="26" t="s">
        <v>276</v>
      </c>
      <c r="D148" s="33" t="s">
        <v>203</v>
      </c>
      <c r="E148" s="26" t="s">
        <v>76</v>
      </c>
      <c r="F148" s="26" t="s">
        <v>76</v>
      </c>
      <c r="G148" s="26" t="s">
        <v>76</v>
      </c>
      <c r="H148" s="26" t="s">
        <v>76</v>
      </c>
      <c r="I148" s="26" t="s">
        <v>76</v>
      </c>
      <c r="J148" s="26" t="s">
        <v>76</v>
      </c>
      <c r="K148" s="72"/>
      <c r="L148" s="25"/>
      <c r="M148" s="25"/>
      <c r="N148" s="25"/>
      <c r="O148" s="25"/>
      <c r="P148" s="25"/>
      <c r="Q148" s="25"/>
      <c r="R148" s="25"/>
      <c r="S148" s="25"/>
      <c r="T148" s="25"/>
    </row>
    <row r="149" spans="1:20" ht="15" thickBot="1" x14ac:dyDescent="0.25">
      <c r="A149" s="26">
        <v>709</v>
      </c>
      <c r="B149" s="26" t="s">
        <v>268</v>
      </c>
      <c r="C149" s="26" t="s">
        <v>277</v>
      </c>
      <c r="D149" s="33" t="s">
        <v>203</v>
      </c>
      <c r="E149" s="26" t="s">
        <v>76</v>
      </c>
      <c r="F149" s="26" t="s">
        <v>76</v>
      </c>
      <c r="G149" s="26" t="s">
        <v>76</v>
      </c>
      <c r="H149" s="26" t="s">
        <v>76</v>
      </c>
      <c r="I149" s="26" t="s">
        <v>76</v>
      </c>
      <c r="J149" s="26" t="s">
        <v>76</v>
      </c>
      <c r="K149" s="72"/>
      <c r="L149" s="25"/>
      <c r="M149" s="25"/>
      <c r="N149" s="25"/>
      <c r="O149" s="25"/>
      <c r="P149" s="25"/>
      <c r="Q149" s="25"/>
      <c r="R149" s="25"/>
      <c r="S149" s="25"/>
      <c r="T149" s="25"/>
    </row>
    <row r="150" spans="1:20" ht="15" thickBot="1" x14ac:dyDescent="0.25">
      <c r="A150" s="26">
        <v>710</v>
      </c>
      <c r="B150" s="26" t="s">
        <v>268</v>
      </c>
      <c r="C150" s="27" t="s">
        <v>278</v>
      </c>
      <c r="D150" s="28" t="s">
        <v>156</v>
      </c>
      <c r="E150" s="26" t="s">
        <v>76</v>
      </c>
      <c r="F150" s="26" t="s">
        <v>76</v>
      </c>
      <c r="G150" s="26" t="s">
        <v>76</v>
      </c>
      <c r="H150" s="26" t="s">
        <v>76</v>
      </c>
      <c r="I150" s="26" t="s">
        <v>76</v>
      </c>
      <c r="J150" s="26" t="s">
        <v>76</v>
      </c>
      <c r="K150" s="72"/>
      <c r="L150" s="25"/>
      <c r="M150" s="25"/>
      <c r="N150" s="25"/>
      <c r="O150" s="25"/>
      <c r="P150" s="25"/>
      <c r="Q150" s="25"/>
      <c r="R150" s="25"/>
      <c r="S150" s="25"/>
      <c r="T150" s="25"/>
    </row>
    <row r="151" spans="1:20" ht="15" thickBot="1" x14ac:dyDescent="0.25">
      <c r="A151" s="26">
        <v>711</v>
      </c>
      <c r="B151" s="26" t="s">
        <v>268</v>
      </c>
      <c r="C151" s="26" t="s">
        <v>279</v>
      </c>
      <c r="D151" s="33" t="s">
        <v>203</v>
      </c>
      <c r="E151" s="26" t="s">
        <v>76</v>
      </c>
      <c r="F151" s="26" t="s">
        <v>76</v>
      </c>
      <c r="G151" s="26" t="s">
        <v>76</v>
      </c>
      <c r="H151" s="26" t="s">
        <v>76</v>
      </c>
      <c r="I151" s="26" t="s">
        <v>76</v>
      </c>
      <c r="J151" s="26" t="s">
        <v>76</v>
      </c>
      <c r="K151" s="72"/>
      <c r="L151" s="25"/>
      <c r="M151" s="25"/>
      <c r="N151" s="25"/>
      <c r="O151" s="25"/>
      <c r="P151" s="25"/>
      <c r="Q151" s="25"/>
      <c r="R151" s="25"/>
      <c r="S151" s="25"/>
      <c r="T151" s="25"/>
    </row>
    <row r="152" spans="1:20" ht="15" thickBot="1" x14ac:dyDescent="0.25">
      <c r="A152" s="26">
        <v>712</v>
      </c>
      <c r="B152" s="26" t="s">
        <v>268</v>
      </c>
      <c r="C152" s="26" t="s">
        <v>280</v>
      </c>
      <c r="D152" s="33" t="s">
        <v>203</v>
      </c>
      <c r="E152" s="26" t="s">
        <v>76</v>
      </c>
      <c r="F152" s="26" t="s">
        <v>76</v>
      </c>
      <c r="G152" s="26" t="s">
        <v>76</v>
      </c>
      <c r="H152" s="26" t="s">
        <v>76</v>
      </c>
      <c r="I152" s="26" t="s">
        <v>76</v>
      </c>
      <c r="J152" s="26" t="s">
        <v>76</v>
      </c>
      <c r="K152" s="72"/>
      <c r="L152" s="25"/>
      <c r="M152" s="25"/>
      <c r="N152" s="25"/>
      <c r="O152" s="25"/>
      <c r="P152" s="25"/>
      <c r="Q152" s="25"/>
      <c r="R152" s="25"/>
      <c r="S152" s="25"/>
      <c r="T152" s="25"/>
    </row>
    <row r="153" spans="1:20" ht="15" thickBot="1" x14ac:dyDescent="0.25">
      <c r="A153" s="26">
        <v>713</v>
      </c>
      <c r="B153" s="26" t="s">
        <v>268</v>
      </c>
      <c r="C153" s="26" t="s">
        <v>281</v>
      </c>
      <c r="D153" s="33" t="s">
        <v>203</v>
      </c>
      <c r="E153" s="26" t="s">
        <v>76</v>
      </c>
      <c r="F153" s="26" t="s">
        <v>76</v>
      </c>
      <c r="G153" s="26" t="s">
        <v>76</v>
      </c>
      <c r="H153" s="26" t="s">
        <v>76</v>
      </c>
      <c r="I153" s="26" t="s">
        <v>76</v>
      </c>
      <c r="J153" s="26" t="s">
        <v>76</v>
      </c>
      <c r="K153" s="72"/>
      <c r="L153" s="25"/>
      <c r="M153" s="25"/>
      <c r="N153" s="25"/>
      <c r="O153" s="25"/>
      <c r="P153" s="25"/>
      <c r="Q153" s="25"/>
      <c r="R153" s="25"/>
      <c r="S153" s="25"/>
      <c r="T153" s="25"/>
    </row>
    <row r="154" spans="1:20" ht="15" thickBot="1" x14ac:dyDescent="0.25">
      <c r="A154" s="26">
        <v>714</v>
      </c>
      <c r="B154" s="26" t="s">
        <v>268</v>
      </c>
      <c r="C154" s="26" t="s">
        <v>282</v>
      </c>
      <c r="D154" s="33" t="s">
        <v>203</v>
      </c>
      <c r="E154" s="26" t="s">
        <v>76</v>
      </c>
      <c r="F154" s="26" t="s">
        <v>76</v>
      </c>
      <c r="G154" s="26" t="s">
        <v>76</v>
      </c>
      <c r="H154" s="26" t="s">
        <v>76</v>
      </c>
      <c r="I154" s="26" t="s">
        <v>76</v>
      </c>
      <c r="J154" s="26" t="s">
        <v>76</v>
      </c>
      <c r="K154" s="72"/>
      <c r="L154" s="25"/>
      <c r="M154" s="25"/>
      <c r="N154" s="25"/>
      <c r="O154" s="25"/>
      <c r="P154" s="25"/>
      <c r="Q154" s="25"/>
      <c r="R154" s="25"/>
      <c r="S154" s="25"/>
      <c r="T154" s="25"/>
    </row>
    <row r="155" spans="1:20" ht="15" thickBot="1" x14ac:dyDescent="0.25">
      <c r="A155" s="26">
        <v>715</v>
      </c>
      <c r="B155" s="26" t="s">
        <v>268</v>
      </c>
      <c r="C155" s="26" t="s">
        <v>283</v>
      </c>
      <c r="D155" s="33" t="s">
        <v>203</v>
      </c>
      <c r="E155" s="26" t="s">
        <v>76</v>
      </c>
      <c r="F155" s="26" t="s">
        <v>76</v>
      </c>
      <c r="G155" s="26" t="s">
        <v>76</v>
      </c>
      <c r="H155" s="26" t="s">
        <v>76</v>
      </c>
      <c r="I155" s="26" t="s">
        <v>76</v>
      </c>
      <c r="J155" s="26" t="s">
        <v>76</v>
      </c>
      <c r="K155" s="72"/>
      <c r="L155" s="25"/>
      <c r="M155" s="25"/>
      <c r="N155" s="25"/>
      <c r="O155" s="25"/>
      <c r="P155" s="25"/>
      <c r="Q155" s="25"/>
      <c r="R155" s="25"/>
      <c r="S155" s="25"/>
      <c r="T155" s="25"/>
    </row>
    <row r="156" spans="1:20" ht="15" thickBot="1" x14ac:dyDescent="0.25">
      <c r="A156" s="26">
        <v>716</v>
      </c>
      <c r="B156" s="26" t="s">
        <v>268</v>
      </c>
      <c r="C156" s="26" t="s">
        <v>284</v>
      </c>
      <c r="D156" s="33" t="s">
        <v>203</v>
      </c>
      <c r="E156" s="26" t="s">
        <v>76</v>
      </c>
      <c r="F156" s="26" t="s">
        <v>76</v>
      </c>
      <c r="G156" s="26" t="s">
        <v>76</v>
      </c>
      <c r="H156" s="26" t="s">
        <v>76</v>
      </c>
      <c r="I156" s="26" t="s">
        <v>76</v>
      </c>
      <c r="J156" s="26" t="s">
        <v>76</v>
      </c>
      <c r="K156" s="72"/>
      <c r="L156" s="25"/>
      <c r="M156" s="25"/>
      <c r="N156" s="25"/>
      <c r="O156" s="25"/>
      <c r="P156" s="25"/>
      <c r="Q156" s="25"/>
      <c r="R156" s="25"/>
      <c r="S156" s="25"/>
      <c r="T156" s="25"/>
    </row>
    <row r="157" spans="1:20" ht="15" thickBot="1" x14ac:dyDescent="0.25">
      <c r="A157" s="26">
        <v>717</v>
      </c>
      <c r="B157" s="26" t="s">
        <v>268</v>
      </c>
      <c r="C157" s="26" t="s">
        <v>285</v>
      </c>
      <c r="D157" s="33" t="s">
        <v>203</v>
      </c>
      <c r="E157" s="26" t="s">
        <v>76</v>
      </c>
      <c r="F157" s="26" t="s">
        <v>76</v>
      </c>
      <c r="G157" s="26" t="s">
        <v>76</v>
      </c>
      <c r="H157" s="26" t="s">
        <v>76</v>
      </c>
      <c r="I157" s="26" t="s">
        <v>76</v>
      </c>
      <c r="J157" s="26" t="s">
        <v>76</v>
      </c>
      <c r="K157" s="72"/>
      <c r="L157" s="25"/>
      <c r="M157" s="25"/>
      <c r="N157" s="25"/>
      <c r="O157" s="25"/>
      <c r="P157" s="25"/>
      <c r="Q157" s="25"/>
      <c r="R157" s="25"/>
      <c r="S157" s="25"/>
      <c r="T157" s="25"/>
    </row>
    <row r="158" spans="1:20" ht="15" thickBot="1" x14ac:dyDescent="0.25">
      <c r="A158" s="26">
        <v>801</v>
      </c>
      <c r="B158" s="26" t="s">
        <v>286</v>
      </c>
      <c r="C158" s="26" t="s">
        <v>287</v>
      </c>
      <c r="D158" s="37" t="s">
        <v>288</v>
      </c>
      <c r="E158" s="30" t="s">
        <v>158</v>
      </c>
      <c r="F158" s="83"/>
      <c r="G158" s="83"/>
      <c r="H158" s="26" t="s">
        <v>76</v>
      </c>
      <c r="I158" s="83"/>
      <c r="J158" s="83"/>
      <c r="K158" s="72"/>
      <c r="L158" s="25"/>
      <c r="M158" s="25"/>
      <c r="N158" s="25"/>
      <c r="O158" s="25"/>
      <c r="P158" s="25"/>
      <c r="Q158" s="25"/>
      <c r="R158" s="25"/>
      <c r="S158" s="25"/>
      <c r="T158" s="25"/>
    </row>
    <row r="159" spans="1:20" ht="15" thickBot="1" x14ac:dyDescent="0.25">
      <c r="A159" s="26">
        <v>802</v>
      </c>
      <c r="B159" s="26" t="s">
        <v>286</v>
      </c>
      <c r="C159" s="26" t="s">
        <v>289</v>
      </c>
      <c r="D159" s="37" t="s">
        <v>288</v>
      </c>
      <c r="E159" s="26" t="s">
        <v>76</v>
      </c>
      <c r="F159" s="83"/>
      <c r="G159" s="83"/>
      <c r="H159" s="26" t="s">
        <v>76</v>
      </c>
      <c r="I159" s="83"/>
      <c r="J159" s="83"/>
      <c r="K159" s="72"/>
      <c r="L159" s="25"/>
      <c r="M159" s="25"/>
      <c r="N159" s="25"/>
      <c r="O159" s="25"/>
      <c r="P159" s="25"/>
      <c r="Q159" s="25"/>
      <c r="R159" s="25"/>
      <c r="S159" s="25"/>
      <c r="T159" s="25"/>
    </row>
    <row r="160" spans="1:20" ht="15" thickBot="1" x14ac:dyDescent="0.25">
      <c r="A160" s="26">
        <v>803</v>
      </c>
      <c r="B160" s="26" t="s">
        <v>286</v>
      </c>
      <c r="C160" s="26" t="s">
        <v>290</v>
      </c>
      <c r="D160" s="37" t="s">
        <v>288</v>
      </c>
      <c r="E160" s="26" t="s">
        <v>76</v>
      </c>
      <c r="F160" s="83"/>
      <c r="G160" s="83"/>
      <c r="H160" s="26" t="s">
        <v>76</v>
      </c>
      <c r="I160" s="83"/>
      <c r="J160" s="83"/>
      <c r="K160" s="72"/>
      <c r="L160" s="25"/>
      <c r="M160" s="25"/>
      <c r="N160" s="25"/>
      <c r="O160" s="25"/>
      <c r="P160" s="25"/>
      <c r="Q160" s="25"/>
      <c r="R160" s="25"/>
      <c r="S160" s="25"/>
      <c r="T160" s="25"/>
    </row>
    <row r="161" spans="1:20" ht="15" thickBot="1" x14ac:dyDescent="0.25">
      <c r="A161" s="26">
        <v>804</v>
      </c>
      <c r="B161" s="26" t="s">
        <v>286</v>
      </c>
      <c r="C161" s="26" t="s">
        <v>291</v>
      </c>
      <c r="D161" s="37" t="s">
        <v>288</v>
      </c>
      <c r="E161" s="30" t="s">
        <v>158</v>
      </c>
      <c r="F161" s="83"/>
      <c r="G161" s="83"/>
      <c r="H161" s="26" t="s">
        <v>76</v>
      </c>
      <c r="I161" s="83"/>
      <c r="J161" s="83"/>
      <c r="K161" s="72"/>
      <c r="L161" s="25"/>
      <c r="M161" s="25"/>
      <c r="N161" s="25"/>
      <c r="O161" s="25"/>
      <c r="P161" s="25"/>
      <c r="Q161" s="25"/>
      <c r="R161" s="25"/>
      <c r="S161" s="25"/>
      <c r="T161" s="25"/>
    </row>
    <row r="162" spans="1:20" ht="15" thickBot="1" x14ac:dyDescent="0.25">
      <c r="A162" s="26">
        <v>805</v>
      </c>
      <c r="B162" s="26" t="s">
        <v>286</v>
      </c>
      <c r="C162" s="26" t="s">
        <v>292</v>
      </c>
      <c r="D162" s="37" t="s">
        <v>288</v>
      </c>
      <c r="E162" s="26" t="s">
        <v>76</v>
      </c>
      <c r="F162" s="83"/>
      <c r="G162" s="83"/>
      <c r="H162" s="26" t="s">
        <v>76</v>
      </c>
      <c r="I162" s="83"/>
      <c r="J162" s="83"/>
      <c r="K162" s="72"/>
      <c r="L162" s="25"/>
      <c r="M162" s="25"/>
      <c r="N162" s="25"/>
      <c r="O162" s="25"/>
      <c r="P162" s="25"/>
      <c r="Q162" s="25"/>
      <c r="R162" s="25"/>
      <c r="S162" s="25"/>
      <c r="T162" s="25"/>
    </row>
    <row r="163" spans="1:20" ht="15" thickBot="1" x14ac:dyDescent="0.25">
      <c r="A163" s="26">
        <v>806</v>
      </c>
      <c r="B163" s="26" t="s">
        <v>286</v>
      </c>
      <c r="C163" s="26" t="s">
        <v>293</v>
      </c>
      <c r="D163" s="37" t="s">
        <v>288</v>
      </c>
      <c r="E163" s="26" t="s">
        <v>76</v>
      </c>
      <c r="F163" s="83"/>
      <c r="G163" s="83"/>
      <c r="H163" s="26" t="s">
        <v>76</v>
      </c>
      <c r="I163" s="83"/>
      <c r="J163" s="83"/>
      <c r="K163" s="72"/>
      <c r="L163" s="25"/>
      <c r="M163" s="25"/>
      <c r="N163" s="25"/>
      <c r="O163" s="25"/>
      <c r="P163" s="25"/>
      <c r="Q163" s="25"/>
      <c r="R163" s="25"/>
      <c r="S163" s="25"/>
      <c r="T163" s="25"/>
    </row>
    <row r="164" spans="1:20" ht="15" thickBot="1" x14ac:dyDescent="0.25">
      <c r="A164" s="26">
        <v>807</v>
      </c>
      <c r="B164" s="26" t="s">
        <v>286</v>
      </c>
      <c r="C164" s="26" t="s">
        <v>294</v>
      </c>
      <c r="D164" s="37" t="s">
        <v>288</v>
      </c>
      <c r="E164" s="26" t="s">
        <v>76</v>
      </c>
      <c r="F164" s="83"/>
      <c r="G164" s="83"/>
      <c r="H164" s="26" t="s">
        <v>76</v>
      </c>
      <c r="I164" s="83"/>
      <c r="J164" s="83"/>
      <c r="K164" s="72"/>
      <c r="L164" s="25"/>
      <c r="M164" s="25"/>
      <c r="N164" s="25"/>
      <c r="O164" s="25"/>
      <c r="P164" s="25"/>
      <c r="Q164" s="25"/>
      <c r="R164" s="25"/>
      <c r="S164" s="25"/>
      <c r="T164" s="25"/>
    </row>
    <row r="165" spans="1:20" ht="15" thickBot="1" x14ac:dyDescent="0.25">
      <c r="A165" s="26">
        <v>808</v>
      </c>
      <c r="B165" s="26" t="s">
        <v>286</v>
      </c>
      <c r="C165" s="26" t="s">
        <v>295</v>
      </c>
      <c r="D165" s="37" t="s">
        <v>288</v>
      </c>
      <c r="E165" s="26" t="s">
        <v>76</v>
      </c>
      <c r="F165" s="83"/>
      <c r="G165" s="83"/>
      <c r="H165" s="26" t="s">
        <v>76</v>
      </c>
      <c r="I165" s="83"/>
      <c r="J165" s="83"/>
      <c r="K165" s="72"/>
      <c r="L165" s="25"/>
      <c r="M165" s="25"/>
      <c r="N165" s="25"/>
      <c r="O165" s="25"/>
      <c r="P165" s="25"/>
      <c r="Q165" s="25"/>
      <c r="R165" s="25"/>
      <c r="S165" s="25"/>
      <c r="T165" s="25"/>
    </row>
    <row r="166" spans="1:20" ht="15" thickBot="1" x14ac:dyDescent="0.25">
      <c r="A166" s="26">
        <v>809</v>
      </c>
      <c r="B166" s="26" t="s">
        <v>286</v>
      </c>
      <c r="C166" s="26" t="s">
        <v>296</v>
      </c>
      <c r="D166" s="37" t="s">
        <v>288</v>
      </c>
      <c r="E166" s="26" t="s">
        <v>76</v>
      </c>
      <c r="F166" s="83"/>
      <c r="G166" s="83"/>
      <c r="H166" s="26" t="s">
        <v>76</v>
      </c>
      <c r="I166" s="83"/>
      <c r="J166" s="83"/>
      <c r="K166" s="72"/>
      <c r="L166" s="25"/>
      <c r="M166" s="25"/>
      <c r="N166" s="25"/>
      <c r="O166" s="25"/>
      <c r="P166" s="25"/>
      <c r="Q166" s="25"/>
      <c r="R166" s="25"/>
      <c r="S166" s="25"/>
      <c r="T166" s="25"/>
    </row>
    <row r="167" spans="1:20" ht="15" thickBot="1" x14ac:dyDescent="0.25">
      <c r="A167" s="26">
        <v>902</v>
      </c>
      <c r="B167" s="26" t="s">
        <v>297</v>
      </c>
      <c r="C167" s="26" t="s">
        <v>298</v>
      </c>
      <c r="D167" s="37" t="s">
        <v>288</v>
      </c>
      <c r="E167" s="30" t="s">
        <v>158</v>
      </c>
      <c r="F167" s="83"/>
      <c r="G167" s="83"/>
      <c r="H167" s="26" t="s">
        <v>76</v>
      </c>
      <c r="I167" s="83"/>
      <c r="J167" s="83"/>
      <c r="K167" s="72"/>
      <c r="L167" s="25"/>
      <c r="M167" s="25"/>
      <c r="N167" s="25"/>
      <c r="O167" s="25"/>
      <c r="P167" s="25"/>
      <c r="Q167" s="25"/>
      <c r="R167" s="25"/>
      <c r="S167" s="25"/>
      <c r="T167" s="25"/>
    </row>
    <row r="168" spans="1:20" ht="15" thickBot="1" x14ac:dyDescent="0.25">
      <c r="A168" s="26">
        <v>903</v>
      </c>
      <c r="B168" s="26" t="s">
        <v>297</v>
      </c>
      <c r="C168" s="26" t="s">
        <v>299</v>
      </c>
      <c r="D168" s="37" t="s">
        <v>288</v>
      </c>
      <c r="E168" s="30" t="s">
        <v>158</v>
      </c>
      <c r="F168" s="83"/>
      <c r="G168" s="83"/>
      <c r="H168" s="26" t="s">
        <v>76</v>
      </c>
      <c r="I168" s="83"/>
      <c r="J168" s="83"/>
      <c r="K168" s="72"/>
      <c r="L168" s="25"/>
      <c r="M168" s="25"/>
      <c r="N168" s="25"/>
      <c r="O168" s="25"/>
      <c r="P168" s="25"/>
      <c r="Q168" s="25"/>
      <c r="R168" s="25"/>
      <c r="S168" s="25"/>
      <c r="T168" s="25"/>
    </row>
    <row r="169" spans="1:20" ht="15" thickBot="1" x14ac:dyDescent="0.25">
      <c r="A169" s="26">
        <v>904</v>
      </c>
      <c r="B169" s="26" t="s">
        <v>297</v>
      </c>
      <c r="C169" s="26" t="s">
        <v>300</v>
      </c>
      <c r="D169" s="37" t="s">
        <v>288</v>
      </c>
      <c r="E169" s="26" t="s">
        <v>76</v>
      </c>
      <c r="F169" s="73"/>
      <c r="G169" s="73"/>
      <c r="H169" s="26" t="s">
        <v>76</v>
      </c>
      <c r="I169" s="73"/>
      <c r="J169" s="73"/>
      <c r="K169" s="72"/>
      <c r="L169" s="25"/>
      <c r="M169" s="25"/>
      <c r="N169" s="25"/>
      <c r="O169" s="25"/>
      <c r="P169" s="25"/>
      <c r="Q169" s="25"/>
      <c r="R169" s="25"/>
      <c r="S169" s="25"/>
      <c r="T169" s="25"/>
    </row>
    <row r="170" spans="1:20" ht="15" thickBot="1" x14ac:dyDescent="0.25">
      <c r="A170" s="26">
        <v>905</v>
      </c>
      <c r="B170" s="26" t="s">
        <v>297</v>
      </c>
      <c r="C170" s="26" t="s">
        <v>301</v>
      </c>
      <c r="D170" s="37" t="s">
        <v>288</v>
      </c>
      <c r="E170" s="26" t="s">
        <v>76</v>
      </c>
      <c r="F170" s="73"/>
      <c r="G170" s="73"/>
      <c r="H170" s="26" t="s">
        <v>76</v>
      </c>
      <c r="I170" s="73"/>
      <c r="J170" s="73"/>
      <c r="K170" s="72"/>
      <c r="L170" s="25"/>
      <c r="M170" s="25"/>
      <c r="N170" s="25"/>
      <c r="O170" s="25"/>
      <c r="P170" s="25"/>
      <c r="Q170" s="25"/>
      <c r="R170" s="25"/>
      <c r="S170" s="25"/>
      <c r="T170" s="25"/>
    </row>
    <row r="171" spans="1:20" ht="15" thickBot="1" x14ac:dyDescent="0.25">
      <c r="A171" s="26">
        <v>906</v>
      </c>
      <c r="B171" s="26" t="s">
        <v>297</v>
      </c>
      <c r="C171" s="26" t="s">
        <v>302</v>
      </c>
      <c r="D171" s="37" t="s">
        <v>288</v>
      </c>
      <c r="E171" s="26" t="s">
        <v>76</v>
      </c>
      <c r="F171" s="73"/>
      <c r="G171" s="73"/>
      <c r="H171" s="26" t="s">
        <v>76</v>
      </c>
      <c r="I171" s="73"/>
      <c r="J171" s="73"/>
      <c r="K171" s="72"/>
      <c r="L171" s="25"/>
      <c r="M171" s="25"/>
      <c r="N171" s="25"/>
      <c r="O171" s="25"/>
      <c r="P171" s="25"/>
      <c r="Q171" s="25"/>
      <c r="R171" s="25"/>
      <c r="S171" s="25"/>
      <c r="T171" s="25"/>
    </row>
    <row r="172" spans="1:20" ht="15" thickBot="1" x14ac:dyDescent="0.25">
      <c r="A172" s="26">
        <v>907</v>
      </c>
      <c r="B172" s="26" t="s">
        <v>297</v>
      </c>
      <c r="C172" s="26" t="s">
        <v>303</v>
      </c>
      <c r="D172" s="37" t="s">
        <v>288</v>
      </c>
      <c r="E172" s="26" t="s">
        <v>76</v>
      </c>
      <c r="F172" s="73"/>
      <c r="G172" s="73"/>
      <c r="H172" s="26" t="s">
        <v>76</v>
      </c>
      <c r="I172" s="73"/>
      <c r="J172" s="73"/>
      <c r="K172" s="72"/>
      <c r="L172" s="25"/>
      <c r="M172" s="25"/>
      <c r="N172" s="25"/>
      <c r="O172" s="25"/>
      <c r="P172" s="25"/>
      <c r="Q172" s="25"/>
      <c r="R172" s="25"/>
      <c r="S172" s="25"/>
      <c r="T172" s="25"/>
    </row>
    <row r="173" spans="1:20" ht="15" thickBot="1" x14ac:dyDescent="0.25">
      <c r="A173" s="26">
        <v>908</v>
      </c>
      <c r="B173" s="26" t="s">
        <v>297</v>
      </c>
      <c r="C173" s="26" t="s">
        <v>304</v>
      </c>
      <c r="D173" s="37" t="s">
        <v>288</v>
      </c>
      <c r="E173" s="26" t="s">
        <v>76</v>
      </c>
      <c r="F173" s="73"/>
      <c r="G173" s="73"/>
      <c r="H173" s="26" t="s">
        <v>76</v>
      </c>
      <c r="I173" s="73"/>
      <c r="J173" s="73"/>
      <c r="K173" s="72"/>
      <c r="L173" s="25"/>
      <c r="M173" s="25"/>
      <c r="N173" s="25"/>
      <c r="O173" s="25"/>
      <c r="P173" s="25"/>
      <c r="Q173" s="25"/>
      <c r="R173" s="25"/>
      <c r="S173" s="25"/>
      <c r="T173" s="25"/>
    </row>
    <row r="174" spans="1:20" ht="15" thickBot="1" x14ac:dyDescent="0.25">
      <c r="A174" s="26">
        <v>909</v>
      </c>
      <c r="B174" s="26" t="s">
        <v>297</v>
      </c>
      <c r="C174" s="26" t="s">
        <v>305</v>
      </c>
      <c r="D174" s="37" t="s">
        <v>288</v>
      </c>
      <c r="E174" s="26" t="s">
        <v>76</v>
      </c>
      <c r="F174" s="73"/>
      <c r="G174" s="73"/>
      <c r="H174" s="26" t="s">
        <v>76</v>
      </c>
      <c r="I174" s="73"/>
      <c r="J174" s="73"/>
      <c r="K174" s="72"/>
      <c r="L174" s="25"/>
      <c r="M174" s="25"/>
      <c r="N174" s="25"/>
      <c r="O174" s="25"/>
      <c r="P174" s="25"/>
      <c r="Q174" s="25"/>
      <c r="R174" s="25"/>
      <c r="S174" s="25"/>
      <c r="T174" s="25"/>
    </row>
    <row r="175" spans="1:20" ht="15" thickBot="1" x14ac:dyDescent="0.25">
      <c r="A175" s="26">
        <v>910</v>
      </c>
      <c r="B175" s="26" t="s">
        <v>297</v>
      </c>
      <c r="C175" s="26" t="s">
        <v>306</v>
      </c>
      <c r="D175" s="37" t="s">
        <v>288</v>
      </c>
      <c r="E175" s="26" t="s">
        <v>76</v>
      </c>
      <c r="F175" s="73"/>
      <c r="G175" s="73"/>
      <c r="H175" s="26" t="s">
        <v>76</v>
      </c>
      <c r="I175" s="73"/>
      <c r="J175" s="73"/>
      <c r="K175" s="72"/>
      <c r="L175" s="25"/>
      <c r="M175" s="25"/>
      <c r="N175" s="25"/>
      <c r="O175" s="25"/>
      <c r="P175" s="25"/>
      <c r="Q175" s="25"/>
      <c r="R175" s="25"/>
      <c r="S175" s="25"/>
      <c r="T175" s="25"/>
    </row>
    <row r="176" spans="1:20" ht="15" thickBot="1" x14ac:dyDescent="0.25">
      <c r="A176" s="26">
        <v>911</v>
      </c>
      <c r="B176" s="26" t="s">
        <v>297</v>
      </c>
      <c r="C176" s="26" t="s">
        <v>307</v>
      </c>
      <c r="D176" s="37" t="s">
        <v>288</v>
      </c>
      <c r="E176" s="26" t="s">
        <v>76</v>
      </c>
      <c r="F176" s="73"/>
      <c r="G176" s="73"/>
      <c r="H176" s="26" t="s">
        <v>76</v>
      </c>
      <c r="I176" s="73"/>
      <c r="J176" s="73"/>
      <c r="K176" s="72"/>
      <c r="L176" s="25"/>
      <c r="M176" s="25"/>
      <c r="N176" s="25"/>
      <c r="O176" s="25"/>
      <c r="P176" s="25"/>
      <c r="Q176" s="25"/>
      <c r="R176" s="25"/>
      <c r="S176" s="25"/>
      <c r="T176" s="25"/>
    </row>
    <row r="177" spans="1:20" ht="15" thickBot="1" x14ac:dyDescent="0.25">
      <c r="A177" s="26">
        <v>912</v>
      </c>
      <c r="B177" s="26" t="s">
        <v>297</v>
      </c>
      <c r="C177" s="26" t="s">
        <v>308</v>
      </c>
      <c r="D177" s="37" t="s">
        <v>288</v>
      </c>
      <c r="E177" s="26" t="s">
        <v>76</v>
      </c>
      <c r="F177" s="73"/>
      <c r="G177" s="73"/>
      <c r="H177" s="26" t="s">
        <v>76</v>
      </c>
      <c r="I177" s="73"/>
      <c r="J177" s="73"/>
      <c r="K177" s="72"/>
      <c r="L177" s="25"/>
      <c r="M177" s="25"/>
      <c r="N177" s="25"/>
      <c r="O177" s="25"/>
      <c r="P177" s="25"/>
      <c r="Q177" s="25"/>
      <c r="R177" s="25"/>
      <c r="S177" s="25"/>
      <c r="T177" s="25"/>
    </row>
    <row r="178" spans="1:20" ht="15" thickBot="1" x14ac:dyDescent="0.25">
      <c r="A178" s="26">
        <v>913</v>
      </c>
      <c r="B178" s="26" t="s">
        <v>297</v>
      </c>
      <c r="C178" s="26" t="s">
        <v>309</v>
      </c>
      <c r="D178" s="37" t="s">
        <v>288</v>
      </c>
      <c r="E178" s="26" t="s">
        <v>76</v>
      </c>
      <c r="F178" s="73"/>
      <c r="G178" s="73"/>
      <c r="H178" s="26" t="s">
        <v>76</v>
      </c>
      <c r="I178" s="73"/>
      <c r="J178" s="73"/>
      <c r="K178" s="72"/>
      <c r="L178" s="25"/>
      <c r="M178" s="25"/>
      <c r="N178" s="25"/>
      <c r="O178" s="25"/>
      <c r="P178" s="25"/>
      <c r="Q178" s="25"/>
      <c r="R178" s="25"/>
      <c r="S178" s="25"/>
      <c r="T178" s="25"/>
    </row>
    <row r="179" spans="1:20" ht="15" thickBot="1" x14ac:dyDescent="0.25">
      <c r="A179" s="26">
        <v>914</v>
      </c>
      <c r="B179" s="26" t="s">
        <v>297</v>
      </c>
      <c r="C179" s="26" t="s">
        <v>310</v>
      </c>
      <c r="D179" s="37" t="s">
        <v>288</v>
      </c>
      <c r="E179" s="26" t="s">
        <v>76</v>
      </c>
      <c r="F179" s="73"/>
      <c r="G179" s="73"/>
      <c r="H179" s="26" t="s">
        <v>76</v>
      </c>
      <c r="I179" s="73"/>
      <c r="J179" s="73"/>
      <c r="K179" s="72"/>
      <c r="L179" s="25"/>
      <c r="M179" s="25"/>
      <c r="N179" s="25"/>
      <c r="O179" s="25"/>
      <c r="P179" s="25"/>
      <c r="Q179" s="25"/>
      <c r="R179" s="25"/>
      <c r="S179" s="25"/>
      <c r="T179" s="25"/>
    </row>
    <row r="180" spans="1:20" ht="15" thickBot="1" x14ac:dyDescent="0.25">
      <c r="A180" s="26"/>
      <c r="B180" s="26"/>
      <c r="C180" s="26"/>
      <c r="D180" s="26"/>
      <c r="E180" s="26"/>
      <c r="F180" s="26"/>
      <c r="G180" s="26"/>
      <c r="H180" s="26"/>
      <c r="I180" s="26"/>
      <c r="J180" s="26"/>
      <c r="K180" s="25"/>
      <c r="L180" s="25"/>
      <c r="M180" s="25"/>
      <c r="N180" s="25"/>
      <c r="O180" s="25"/>
      <c r="P180" s="25"/>
      <c r="Q180" s="25"/>
      <c r="R180" s="25"/>
      <c r="S180" s="25"/>
      <c r="T180" s="25"/>
    </row>
    <row r="181" spans="1:20" ht="15" thickBot="1" x14ac:dyDescent="0.25">
      <c r="A181" s="26"/>
      <c r="B181" s="26"/>
      <c r="C181" s="26"/>
      <c r="D181" s="26"/>
      <c r="E181" s="26"/>
      <c r="F181" s="26"/>
      <c r="G181" s="26"/>
      <c r="H181" s="26"/>
      <c r="I181" s="26"/>
      <c r="J181" s="26"/>
      <c r="K181" s="25"/>
      <c r="L181" s="25"/>
      <c r="M181" s="25"/>
      <c r="N181" s="25"/>
      <c r="O181" s="25"/>
      <c r="P181" s="25"/>
      <c r="Q181" s="25"/>
      <c r="R181" s="25"/>
      <c r="S181" s="25"/>
      <c r="T181" s="25"/>
    </row>
    <row r="182" spans="1:20" ht="15" thickBot="1" x14ac:dyDescent="0.25">
      <c r="A182" s="26"/>
      <c r="B182" s="26"/>
      <c r="C182" s="26"/>
      <c r="D182" s="26"/>
      <c r="E182" s="26"/>
      <c r="F182" s="26"/>
      <c r="G182" s="26"/>
      <c r="H182" s="26"/>
      <c r="I182" s="26"/>
      <c r="J182" s="26"/>
      <c r="K182" s="25"/>
      <c r="L182" s="25"/>
      <c r="M182" s="25"/>
      <c r="N182" s="25"/>
      <c r="O182" s="25"/>
      <c r="P182" s="25"/>
      <c r="Q182" s="25"/>
      <c r="R182" s="25"/>
      <c r="S182" s="25"/>
      <c r="T182" s="25"/>
    </row>
    <row r="183" spans="1:20" ht="15" thickBot="1" x14ac:dyDescent="0.25">
      <c r="A183" s="26"/>
      <c r="B183" s="26"/>
      <c r="C183" s="26"/>
      <c r="D183" s="26"/>
      <c r="E183" s="26"/>
      <c r="F183" s="26"/>
      <c r="G183" s="26"/>
      <c r="H183" s="26"/>
      <c r="I183" s="26"/>
      <c r="J183" s="26"/>
      <c r="K183" s="25"/>
      <c r="L183" s="25"/>
      <c r="M183" s="25"/>
      <c r="N183" s="25"/>
      <c r="O183" s="25"/>
      <c r="P183" s="25"/>
      <c r="Q183" s="25"/>
      <c r="R183" s="25"/>
      <c r="S183" s="25"/>
      <c r="T183" s="25"/>
    </row>
    <row r="184" spans="1:20" ht="15" thickBot="1" x14ac:dyDescent="0.25">
      <c r="A184" s="26"/>
      <c r="B184" s="26"/>
      <c r="C184" s="26"/>
      <c r="D184" s="26"/>
      <c r="E184" s="26"/>
      <c r="F184" s="26"/>
      <c r="G184" s="26"/>
      <c r="H184" s="26"/>
      <c r="I184" s="26"/>
      <c r="J184" s="26"/>
      <c r="K184" s="25"/>
      <c r="L184" s="25"/>
      <c r="M184" s="25"/>
      <c r="N184" s="25"/>
      <c r="O184" s="25"/>
      <c r="P184" s="25"/>
      <c r="Q184" s="25"/>
      <c r="R184" s="25"/>
      <c r="S184" s="25"/>
      <c r="T184" s="25"/>
    </row>
    <row r="185" spans="1:20" ht="15" thickBot="1" x14ac:dyDescent="0.25">
      <c r="A185" s="26"/>
      <c r="B185" s="26"/>
      <c r="C185" s="26"/>
      <c r="D185" s="26"/>
      <c r="E185" s="26"/>
      <c r="F185" s="26"/>
      <c r="G185" s="26"/>
      <c r="H185" s="26"/>
      <c r="I185" s="26"/>
      <c r="J185" s="26"/>
      <c r="K185" s="25"/>
      <c r="L185" s="25"/>
      <c r="M185" s="25"/>
      <c r="N185" s="25"/>
      <c r="O185" s="25"/>
      <c r="P185" s="25"/>
      <c r="Q185" s="25"/>
      <c r="R185" s="25"/>
      <c r="S185" s="25"/>
      <c r="T185" s="25"/>
    </row>
    <row r="186" spans="1:20" ht="15" thickBot="1" x14ac:dyDescent="0.25">
      <c r="A186" s="26"/>
      <c r="B186" s="26"/>
      <c r="C186" s="26"/>
      <c r="D186" s="26"/>
      <c r="E186" s="26"/>
      <c r="F186" s="26"/>
      <c r="G186" s="26"/>
      <c r="H186" s="26"/>
      <c r="I186" s="26"/>
      <c r="J186" s="26"/>
      <c r="K186" s="25"/>
      <c r="L186" s="25"/>
      <c r="M186" s="25"/>
      <c r="N186" s="25"/>
      <c r="O186" s="25"/>
      <c r="P186" s="25"/>
      <c r="Q186" s="25"/>
      <c r="R186" s="25"/>
      <c r="S186" s="25"/>
      <c r="T186" s="25"/>
    </row>
    <row r="187" spans="1:20" ht="15" thickBot="1" x14ac:dyDescent="0.25">
      <c r="A187" s="26"/>
      <c r="B187" s="26"/>
      <c r="C187" s="26"/>
      <c r="D187" s="26"/>
      <c r="E187" s="26"/>
      <c r="F187" s="26"/>
      <c r="G187" s="26"/>
      <c r="H187" s="26"/>
      <c r="I187" s="26"/>
      <c r="J187" s="26"/>
      <c r="K187" s="25"/>
      <c r="L187" s="25"/>
      <c r="M187" s="25"/>
      <c r="N187" s="25"/>
      <c r="O187" s="25"/>
      <c r="P187" s="25"/>
      <c r="Q187" s="25"/>
      <c r="R187" s="25"/>
      <c r="S187" s="25"/>
      <c r="T187" s="25"/>
    </row>
    <row r="188" spans="1:20" ht="15" thickBot="1" x14ac:dyDescent="0.25">
      <c r="A188" s="26"/>
      <c r="B188" s="26"/>
      <c r="C188" s="26"/>
      <c r="D188" s="26"/>
      <c r="E188" s="26"/>
      <c r="F188" s="26"/>
      <c r="G188" s="26"/>
      <c r="H188" s="26"/>
      <c r="I188" s="26"/>
      <c r="J188" s="26"/>
      <c r="K188" s="25"/>
      <c r="L188" s="25"/>
      <c r="M188" s="25"/>
      <c r="N188" s="25"/>
      <c r="O188" s="25"/>
      <c r="P188" s="25"/>
      <c r="Q188" s="25"/>
      <c r="R188" s="25"/>
      <c r="S188" s="25"/>
      <c r="T188" s="25"/>
    </row>
    <row r="189" spans="1:20" ht="15" thickBot="1" x14ac:dyDescent="0.25">
      <c r="A189" s="26"/>
      <c r="B189" s="26"/>
      <c r="C189" s="26"/>
      <c r="D189" s="26"/>
      <c r="E189" s="26"/>
      <c r="F189" s="26"/>
      <c r="G189" s="26"/>
      <c r="H189" s="26"/>
      <c r="I189" s="26"/>
      <c r="J189" s="26"/>
      <c r="K189" s="25"/>
      <c r="L189" s="25"/>
      <c r="M189" s="25"/>
      <c r="N189" s="25"/>
      <c r="O189" s="25"/>
      <c r="P189" s="25"/>
      <c r="Q189" s="25"/>
      <c r="R189" s="25"/>
      <c r="S189" s="25"/>
      <c r="T189" s="25"/>
    </row>
    <row r="190" spans="1:20" ht="15" thickBot="1" x14ac:dyDescent="0.25">
      <c r="A190" s="26"/>
      <c r="B190" s="26"/>
      <c r="C190" s="26"/>
      <c r="D190" s="26"/>
      <c r="E190" s="26"/>
      <c r="F190" s="26"/>
      <c r="G190" s="26"/>
      <c r="H190" s="26"/>
      <c r="I190" s="26"/>
      <c r="J190" s="26"/>
      <c r="K190" s="25"/>
      <c r="L190" s="25"/>
      <c r="M190" s="25"/>
      <c r="N190" s="25"/>
      <c r="O190" s="25"/>
      <c r="P190" s="25"/>
      <c r="Q190" s="25"/>
      <c r="R190" s="25"/>
      <c r="S190" s="25"/>
      <c r="T190" s="25"/>
    </row>
    <row r="191" spans="1:20" ht="15" thickBot="1" x14ac:dyDescent="0.25">
      <c r="A191" s="26"/>
      <c r="B191" s="26"/>
      <c r="C191" s="26"/>
      <c r="D191" s="26"/>
      <c r="E191" s="26"/>
      <c r="F191" s="26"/>
      <c r="G191" s="26"/>
      <c r="H191" s="26"/>
      <c r="I191" s="26"/>
      <c r="J191" s="26"/>
      <c r="K191" s="25"/>
      <c r="L191" s="25"/>
      <c r="M191" s="25"/>
      <c r="N191" s="25"/>
      <c r="O191" s="25"/>
      <c r="P191" s="25"/>
      <c r="Q191" s="25"/>
      <c r="R191" s="25"/>
      <c r="S191" s="25"/>
      <c r="T191" s="25"/>
    </row>
    <row r="192" spans="1:20" ht="15" thickBot="1" x14ac:dyDescent="0.25">
      <c r="A192" s="26"/>
      <c r="B192" s="26"/>
      <c r="C192" s="26"/>
      <c r="D192" s="26"/>
      <c r="E192" s="26"/>
      <c r="F192" s="26"/>
      <c r="G192" s="26"/>
      <c r="H192" s="26"/>
      <c r="I192" s="26"/>
      <c r="J192" s="26"/>
      <c r="K192" s="25"/>
      <c r="L192" s="25"/>
      <c r="M192" s="25"/>
      <c r="N192" s="25"/>
      <c r="O192" s="25"/>
      <c r="P192" s="25"/>
      <c r="Q192" s="25"/>
      <c r="R192" s="25"/>
      <c r="S192" s="25"/>
      <c r="T192" s="25"/>
    </row>
    <row r="193" spans="1:20" ht="15" thickBot="1" x14ac:dyDescent="0.25">
      <c r="A193" s="26"/>
      <c r="B193" s="26"/>
      <c r="C193" s="26"/>
      <c r="D193" s="26"/>
      <c r="E193" s="26"/>
      <c r="F193" s="26"/>
      <c r="G193" s="26"/>
      <c r="H193" s="26"/>
      <c r="I193" s="26"/>
      <c r="J193" s="26"/>
      <c r="K193" s="25"/>
      <c r="L193" s="25"/>
      <c r="M193" s="25"/>
      <c r="N193" s="25"/>
      <c r="O193" s="25"/>
      <c r="P193" s="25"/>
      <c r="Q193" s="25"/>
      <c r="R193" s="25"/>
      <c r="S193" s="25"/>
      <c r="T193" s="25"/>
    </row>
    <row r="194" spans="1:20" ht="15" thickBot="1" x14ac:dyDescent="0.25">
      <c r="A194" s="26"/>
      <c r="B194" s="26"/>
      <c r="C194" s="26"/>
      <c r="D194" s="26"/>
      <c r="E194" s="26"/>
      <c r="F194" s="26"/>
      <c r="G194" s="26"/>
      <c r="H194" s="26"/>
      <c r="I194" s="26"/>
      <c r="J194" s="26"/>
      <c r="K194" s="25"/>
      <c r="L194" s="25"/>
      <c r="M194" s="25"/>
      <c r="N194" s="25"/>
      <c r="O194" s="25"/>
      <c r="P194" s="25"/>
      <c r="Q194" s="25"/>
      <c r="R194" s="25"/>
      <c r="S194" s="25"/>
      <c r="T194" s="25"/>
    </row>
    <row r="195" spans="1:20" ht="15" thickBot="1" x14ac:dyDescent="0.25">
      <c r="A195" s="26"/>
      <c r="B195" s="26"/>
      <c r="C195" s="26"/>
      <c r="D195" s="26"/>
      <c r="E195" s="26"/>
      <c r="F195" s="26"/>
      <c r="G195" s="26"/>
      <c r="H195" s="26"/>
      <c r="I195" s="26"/>
      <c r="J195" s="26"/>
      <c r="K195" s="25"/>
      <c r="L195" s="25"/>
      <c r="M195" s="25"/>
      <c r="N195" s="25"/>
      <c r="O195" s="25"/>
      <c r="P195" s="25"/>
      <c r="Q195" s="25"/>
      <c r="R195" s="25"/>
      <c r="S195" s="25"/>
      <c r="T195" s="25"/>
    </row>
    <row r="196" spans="1:20" ht="15" thickBot="1" x14ac:dyDescent="0.25">
      <c r="A196" s="26"/>
      <c r="B196" s="26"/>
      <c r="C196" s="26"/>
      <c r="D196" s="26"/>
      <c r="E196" s="26"/>
      <c r="F196" s="26"/>
      <c r="G196" s="26"/>
      <c r="H196" s="26"/>
      <c r="I196" s="26"/>
      <c r="J196" s="26"/>
      <c r="K196" s="25"/>
      <c r="L196" s="25"/>
      <c r="M196" s="25"/>
      <c r="N196" s="25"/>
      <c r="O196" s="25"/>
      <c r="P196" s="25"/>
      <c r="Q196" s="25"/>
      <c r="R196" s="25"/>
      <c r="S196" s="25"/>
      <c r="T196" s="25"/>
    </row>
    <row r="197" spans="1:20" ht="15" thickBot="1" x14ac:dyDescent="0.25">
      <c r="A197" s="26"/>
      <c r="B197" s="26"/>
      <c r="C197" s="26"/>
      <c r="D197" s="26"/>
      <c r="E197" s="26"/>
      <c r="F197" s="26"/>
      <c r="G197" s="26"/>
      <c r="H197" s="26"/>
      <c r="I197" s="26"/>
      <c r="J197" s="26"/>
      <c r="K197" s="25"/>
      <c r="L197" s="25"/>
      <c r="M197" s="25"/>
      <c r="N197" s="25"/>
      <c r="O197" s="25"/>
      <c r="P197" s="25"/>
      <c r="Q197" s="25"/>
      <c r="R197" s="25"/>
      <c r="S197" s="25"/>
      <c r="T197" s="25"/>
    </row>
    <row r="198" spans="1:20" ht="15" thickBot="1" x14ac:dyDescent="0.25">
      <c r="A198" s="26"/>
      <c r="B198" s="26"/>
      <c r="C198" s="26"/>
      <c r="D198" s="26"/>
      <c r="E198" s="26"/>
      <c r="F198" s="26"/>
      <c r="G198" s="26"/>
      <c r="H198" s="26"/>
      <c r="I198" s="26"/>
      <c r="J198" s="26"/>
      <c r="K198" s="25"/>
      <c r="L198" s="25"/>
      <c r="M198" s="25"/>
      <c r="N198" s="25"/>
      <c r="O198" s="25"/>
      <c r="P198" s="25"/>
      <c r="Q198" s="25"/>
      <c r="R198" s="25"/>
      <c r="S198" s="25"/>
      <c r="T198" s="25"/>
    </row>
    <row r="199" spans="1:20" ht="15" thickBot="1" x14ac:dyDescent="0.25">
      <c r="A199" s="26"/>
      <c r="B199" s="26"/>
      <c r="C199" s="26"/>
      <c r="D199" s="26"/>
      <c r="E199" s="26"/>
      <c r="F199" s="26"/>
      <c r="G199" s="26"/>
      <c r="H199" s="26"/>
      <c r="I199" s="26"/>
      <c r="J199" s="26"/>
      <c r="K199" s="25"/>
      <c r="L199" s="25"/>
      <c r="M199" s="25"/>
      <c r="N199" s="25"/>
      <c r="O199" s="25"/>
      <c r="P199" s="25"/>
      <c r="Q199" s="25"/>
      <c r="R199" s="25"/>
      <c r="S199" s="25"/>
      <c r="T199" s="25"/>
    </row>
    <row r="200" spans="1:20" ht="15" thickBot="1" x14ac:dyDescent="0.25">
      <c r="A200" s="26"/>
      <c r="B200" s="26"/>
      <c r="C200" s="26"/>
      <c r="D200" s="26"/>
      <c r="E200" s="26"/>
      <c r="F200" s="26"/>
      <c r="G200" s="26"/>
      <c r="H200" s="26"/>
      <c r="I200" s="26"/>
      <c r="J200" s="26"/>
      <c r="K200" s="25"/>
      <c r="L200" s="25"/>
      <c r="M200" s="25"/>
      <c r="N200" s="25"/>
      <c r="O200" s="25"/>
      <c r="P200" s="25"/>
      <c r="Q200" s="25"/>
      <c r="R200" s="25"/>
      <c r="S200" s="25"/>
      <c r="T200" s="25"/>
    </row>
    <row r="201" spans="1:20" ht="15" thickBot="1" x14ac:dyDescent="0.25">
      <c r="A201" s="26"/>
      <c r="B201" s="26"/>
      <c r="C201" s="26"/>
      <c r="D201" s="26"/>
      <c r="E201" s="26"/>
      <c r="F201" s="26"/>
      <c r="G201" s="26"/>
      <c r="H201" s="26"/>
      <c r="I201" s="26"/>
      <c r="J201" s="26"/>
      <c r="K201" s="25"/>
      <c r="L201" s="25"/>
      <c r="M201" s="25"/>
      <c r="N201" s="25"/>
      <c r="O201" s="25"/>
      <c r="P201" s="25"/>
      <c r="Q201" s="25"/>
      <c r="R201" s="25"/>
      <c r="S201" s="25"/>
      <c r="T201" s="25"/>
    </row>
    <row r="202" spans="1:20" ht="15" thickBot="1" x14ac:dyDescent="0.25">
      <c r="A202" s="26"/>
      <c r="B202" s="26"/>
      <c r="C202" s="26"/>
      <c r="D202" s="26"/>
      <c r="E202" s="26"/>
      <c r="F202" s="26"/>
      <c r="G202" s="26"/>
      <c r="H202" s="26"/>
      <c r="I202" s="26"/>
      <c r="J202" s="26"/>
      <c r="K202" s="25"/>
      <c r="L202" s="25"/>
      <c r="M202" s="25"/>
      <c r="N202" s="25"/>
      <c r="O202" s="25"/>
      <c r="P202" s="25"/>
      <c r="Q202" s="25"/>
      <c r="R202" s="25"/>
      <c r="S202" s="25"/>
      <c r="T202" s="25"/>
    </row>
    <row r="203" spans="1:20" ht="15" thickBot="1" x14ac:dyDescent="0.25">
      <c r="A203" s="26"/>
      <c r="B203" s="26"/>
      <c r="C203" s="26"/>
      <c r="D203" s="26"/>
      <c r="E203" s="26"/>
      <c r="F203" s="26"/>
      <c r="G203" s="26"/>
      <c r="H203" s="26"/>
      <c r="I203" s="26"/>
      <c r="J203" s="26"/>
      <c r="K203" s="25"/>
      <c r="L203" s="25"/>
      <c r="M203" s="25"/>
      <c r="N203" s="25"/>
      <c r="O203" s="25"/>
      <c r="P203" s="25"/>
      <c r="Q203" s="25"/>
      <c r="R203" s="25"/>
      <c r="S203" s="25"/>
      <c r="T203" s="25"/>
    </row>
    <row r="204" spans="1:20" ht="15" thickBot="1" x14ac:dyDescent="0.25">
      <c r="A204" s="26"/>
      <c r="B204" s="26"/>
      <c r="C204" s="26"/>
      <c r="D204" s="26"/>
      <c r="E204" s="26"/>
      <c r="F204" s="26"/>
      <c r="G204" s="26"/>
      <c r="H204" s="26"/>
      <c r="I204" s="26"/>
      <c r="J204" s="26"/>
      <c r="K204" s="25"/>
      <c r="L204" s="25"/>
      <c r="M204" s="25"/>
      <c r="N204" s="25"/>
      <c r="O204" s="25"/>
      <c r="P204" s="25"/>
      <c r="Q204" s="25"/>
      <c r="R204" s="25"/>
      <c r="S204" s="25"/>
      <c r="T204" s="25"/>
    </row>
    <row r="205" spans="1:20" ht="15" thickBot="1" x14ac:dyDescent="0.25">
      <c r="A205" s="26"/>
      <c r="B205" s="26"/>
      <c r="C205" s="26"/>
      <c r="D205" s="26"/>
      <c r="E205" s="26"/>
      <c r="F205" s="26"/>
      <c r="G205" s="26"/>
      <c r="H205" s="26"/>
      <c r="I205" s="26"/>
      <c r="J205" s="26"/>
      <c r="K205" s="25"/>
      <c r="L205" s="25"/>
      <c r="M205" s="25"/>
      <c r="N205" s="25"/>
      <c r="O205" s="25"/>
      <c r="P205" s="25"/>
      <c r="Q205" s="25"/>
      <c r="R205" s="25"/>
      <c r="S205" s="25"/>
      <c r="T205" s="25"/>
    </row>
    <row r="206" spans="1:20" ht="15" thickBot="1" x14ac:dyDescent="0.25">
      <c r="A206" s="26"/>
      <c r="B206" s="26"/>
      <c r="C206" s="26"/>
      <c r="D206" s="26"/>
      <c r="E206" s="26"/>
      <c r="F206" s="26"/>
      <c r="G206" s="26"/>
      <c r="H206" s="26"/>
      <c r="I206" s="26"/>
      <c r="J206" s="26"/>
      <c r="K206" s="25"/>
      <c r="L206" s="25"/>
      <c r="M206" s="25"/>
      <c r="N206" s="25"/>
      <c r="O206" s="25"/>
      <c r="P206" s="25"/>
      <c r="Q206" s="25"/>
      <c r="R206" s="25"/>
      <c r="S206" s="25"/>
      <c r="T206" s="25"/>
    </row>
    <row r="207" spans="1:20" ht="15" thickBot="1" x14ac:dyDescent="0.25">
      <c r="A207" s="26"/>
      <c r="B207" s="26"/>
      <c r="C207" s="26"/>
      <c r="D207" s="26"/>
      <c r="E207" s="26"/>
      <c r="F207" s="26"/>
      <c r="G207" s="26"/>
      <c r="H207" s="26"/>
      <c r="I207" s="26"/>
      <c r="J207" s="26"/>
      <c r="K207" s="25"/>
      <c r="L207" s="25"/>
      <c r="M207" s="25"/>
      <c r="N207" s="25"/>
      <c r="O207" s="25"/>
      <c r="P207" s="25"/>
      <c r="Q207" s="25"/>
      <c r="R207" s="25"/>
      <c r="S207" s="25"/>
      <c r="T207" s="25"/>
    </row>
    <row r="208" spans="1:20" ht="15" thickBot="1" x14ac:dyDescent="0.25">
      <c r="A208" s="26"/>
      <c r="B208" s="26"/>
      <c r="C208" s="26"/>
      <c r="D208" s="26"/>
      <c r="E208" s="26"/>
      <c r="F208" s="26"/>
      <c r="G208" s="26"/>
      <c r="H208" s="26"/>
      <c r="I208" s="26"/>
      <c r="J208" s="26"/>
      <c r="K208" s="25"/>
      <c r="L208" s="25"/>
      <c r="M208" s="25"/>
      <c r="N208" s="25"/>
      <c r="O208" s="25"/>
      <c r="P208" s="25"/>
      <c r="Q208" s="25"/>
      <c r="R208" s="25"/>
      <c r="S208" s="25"/>
      <c r="T208" s="25"/>
    </row>
    <row r="209" spans="1:20" ht="15" thickBot="1" x14ac:dyDescent="0.25">
      <c r="A209" s="26"/>
      <c r="B209" s="26"/>
      <c r="C209" s="26"/>
      <c r="D209" s="26"/>
      <c r="E209" s="26"/>
      <c r="F209" s="26"/>
      <c r="G209" s="26"/>
      <c r="H209" s="26"/>
      <c r="I209" s="26"/>
      <c r="J209" s="26"/>
      <c r="K209" s="25"/>
      <c r="L209" s="25"/>
      <c r="M209" s="25"/>
      <c r="N209" s="25"/>
      <c r="O209" s="25"/>
      <c r="P209" s="25"/>
      <c r="Q209" s="25"/>
      <c r="R209" s="25"/>
      <c r="S209" s="25"/>
      <c r="T209" s="25"/>
    </row>
    <row r="210" spans="1:20" ht="15" thickBot="1" x14ac:dyDescent="0.25">
      <c r="A210" s="26"/>
      <c r="B210" s="26"/>
      <c r="C210" s="26"/>
      <c r="D210" s="26"/>
      <c r="E210" s="26"/>
      <c r="F210" s="26"/>
      <c r="G210" s="26"/>
      <c r="H210" s="26"/>
      <c r="I210" s="26"/>
      <c r="J210" s="26"/>
      <c r="K210" s="25"/>
      <c r="L210" s="25"/>
      <c r="M210" s="25"/>
      <c r="N210" s="25"/>
      <c r="O210" s="25"/>
      <c r="P210" s="25"/>
      <c r="Q210" s="25"/>
      <c r="R210" s="25"/>
      <c r="S210" s="25"/>
      <c r="T210" s="25"/>
    </row>
    <row r="211" spans="1:20" ht="15" thickBot="1" x14ac:dyDescent="0.25">
      <c r="A211" s="26"/>
      <c r="B211" s="26"/>
      <c r="C211" s="26"/>
      <c r="D211" s="26"/>
      <c r="E211" s="26"/>
      <c r="F211" s="26"/>
      <c r="G211" s="26"/>
      <c r="H211" s="26"/>
      <c r="I211" s="26"/>
      <c r="J211" s="26"/>
      <c r="K211" s="25"/>
      <c r="L211" s="25"/>
      <c r="M211" s="25"/>
      <c r="N211" s="25"/>
      <c r="O211" s="25"/>
      <c r="P211" s="25"/>
      <c r="Q211" s="25"/>
      <c r="R211" s="25"/>
      <c r="S211" s="25"/>
      <c r="T211" s="25"/>
    </row>
    <row r="212" spans="1:20" ht="15" thickBot="1" x14ac:dyDescent="0.25">
      <c r="A212" s="26"/>
      <c r="B212" s="26"/>
      <c r="C212" s="26"/>
      <c r="D212" s="26"/>
      <c r="E212" s="26"/>
      <c r="F212" s="26"/>
      <c r="G212" s="26"/>
      <c r="H212" s="26"/>
      <c r="I212" s="26"/>
      <c r="J212" s="26"/>
      <c r="K212" s="25"/>
      <c r="L212" s="25"/>
      <c r="M212" s="25"/>
      <c r="N212" s="25"/>
      <c r="O212" s="25"/>
      <c r="P212" s="25"/>
      <c r="Q212" s="25"/>
      <c r="R212" s="25"/>
      <c r="S212" s="25"/>
      <c r="T212" s="25"/>
    </row>
    <row r="213" spans="1:20" ht="15" thickBot="1" x14ac:dyDescent="0.25">
      <c r="A213" s="26"/>
      <c r="B213" s="26"/>
      <c r="C213" s="26"/>
      <c r="D213" s="26"/>
      <c r="E213" s="26"/>
      <c r="F213" s="26"/>
      <c r="G213" s="26"/>
      <c r="H213" s="26"/>
      <c r="I213" s="26"/>
      <c r="J213" s="26"/>
      <c r="K213" s="25"/>
      <c r="L213" s="25"/>
      <c r="M213" s="25"/>
      <c r="N213" s="25"/>
      <c r="O213" s="25"/>
      <c r="P213" s="25"/>
      <c r="Q213" s="25"/>
      <c r="R213" s="25"/>
      <c r="S213" s="25"/>
      <c r="T213" s="25"/>
    </row>
    <row r="214" spans="1:20" ht="15" thickBot="1" x14ac:dyDescent="0.25">
      <c r="A214" s="26"/>
      <c r="B214" s="26"/>
      <c r="C214" s="26"/>
      <c r="D214" s="26"/>
      <c r="E214" s="26"/>
      <c r="F214" s="26"/>
      <c r="G214" s="26"/>
      <c r="H214" s="26"/>
      <c r="I214" s="26"/>
      <c r="J214" s="26"/>
      <c r="K214" s="25"/>
      <c r="L214" s="25"/>
      <c r="M214" s="25"/>
      <c r="N214" s="25"/>
      <c r="O214" s="25"/>
      <c r="P214" s="25"/>
      <c r="Q214" s="25"/>
      <c r="R214" s="25"/>
      <c r="S214" s="25"/>
      <c r="T214" s="25"/>
    </row>
    <row r="215" spans="1:20" ht="15" thickBot="1" x14ac:dyDescent="0.25">
      <c r="A215" s="26"/>
      <c r="B215" s="26"/>
      <c r="C215" s="26"/>
      <c r="D215" s="26"/>
      <c r="E215" s="26"/>
      <c r="F215" s="26"/>
      <c r="G215" s="26"/>
      <c r="H215" s="26"/>
      <c r="I215" s="26"/>
      <c r="J215" s="26"/>
      <c r="K215" s="25"/>
      <c r="L215" s="25"/>
      <c r="M215" s="25"/>
      <c r="N215" s="25"/>
      <c r="O215" s="25"/>
      <c r="P215" s="25"/>
      <c r="Q215" s="25"/>
      <c r="R215" s="25"/>
      <c r="S215" s="25"/>
      <c r="T215" s="25"/>
    </row>
    <row r="216" spans="1:20" ht="15" thickBot="1" x14ac:dyDescent="0.25">
      <c r="A216" s="26"/>
      <c r="B216" s="26"/>
      <c r="C216" s="26"/>
      <c r="D216" s="26"/>
      <c r="E216" s="26"/>
      <c r="F216" s="26"/>
      <c r="G216" s="26"/>
      <c r="H216" s="26"/>
      <c r="I216" s="26"/>
      <c r="J216" s="26"/>
      <c r="K216" s="25"/>
      <c r="L216" s="25"/>
      <c r="M216" s="25"/>
      <c r="N216" s="25"/>
      <c r="O216" s="25"/>
      <c r="P216" s="25"/>
      <c r="Q216" s="25"/>
      <c r="R216" s="25"/>
      <c r="S216" s="25"/>
      <c r="T216" s="25"/>
    </row>
    <row r="217" spans="1:20" ht="15" thickBot="1" x14ac:dyDescent="0.25">
      <c r="A217" s="26"/>
      <c r="B217" s="26"/>
      <c r="C217" s="26"/>
      <c r="D217" s="26"/>
      <c r="E217" s="26"/>
      <c r="F217" s="26"/>
      <c r="G217" s="26"/>
      <c r="H217" s="26"/>
      <c r="I217" s="26"/>
      <c r="J217" s="26"/>
      <c r="K217" s="25"/>
      <c r="L217" s="25"/>
      <c r="M217" s="25"/>
      <c r="N217" s="25"/>
      <c r="O217" s="25"/>
      <c r="P217" s="25"/>
      <c r="Q217" s="25"/>
      <c r="R217" s="25"/>
      <c r="S217" s="25"/>
      <c r="T217" s="25"/>
    </row>
    <row r="218" spans="1:20" ht="15" thickBot="1" x14ac:dyDescent="0.25">
      <c r="A218" s="26"/>
      <c r="B218" s="26"/>
      <c r="C218" s="26"/>
      <c r="D218" s="26"/>
      <c r="E218" s="26"/>
      <c r="F218" s="26"/>
      <c r="G218" s="26"/>
      <c r="H218" s="26"/>
      <c r="I218" s="26"/>
      <c r="J218" s="26"/>
      <c r="K218" s="25"/>
      <c r="L218" s="25"/>
      <c r="M218" s="25"/>
      <c r="N218" s="25"/>
      <c r="O218" s="25"/>
      <c r="P218" s="25"/>
      <c r="Q218" s="25"/>
      <c r="R218" s="25"/>
      <c r="S218" s="25"/>
      <c r="T218" s="25"/>
    </row>
    <row r="219" spans="1:20" ht="15" thickBot="1" x14ac:dyDescent="0.25">
      <c r="A219" s="26"/>
      <c r="B219" s="26"/>
      <c r="C219" s="26"/>
      <c r="D219" s="26"/>
      <c r="E219" s="26"/>
      <c r="F219" s="26"/>
      <c r="G219" s="26"/>
      <c r="H219" s="26"/>
      <c r="I219" s="26"/>
      <c r="J219" s="26"/>
      <c r="K219" s="25"/>
      <c r="L219" s="25"/>
      <c r="M219" s="25"/>
      <c r="N219" s="25"/>
      <c r="O219" s="25"/>
      <c r="P219" s="25"/>
      <c r="Q219" s="25"/>
      <c r="R219" s="25"/>
      <c r="S219" s="25"/>
      <c r="T219" s="25"/>
    </row>
    <row r="220" spans="1:20" ht="15" thickBot="1" x14ac:dyDescent="0.25">
      <c r="A220" s="26"/>
      <c r="B220" s="26"/>
      <c r="C220" s="26"/>
      <c r="D220" s="26"/>
      <c r="E220" s="26"/>
      <c r="F220" s="26"/>
      <c r="G220" s="26"/>
      <c r="H220" s="26"/>
      <c r="I220" s="26"/>
      <c r="J220" s="26"/>
      <c r="K220" s="25"/>
      <c r="L220" s="25"/>
      <c r="M220" s="25"/>
      <c r="N220" s="25"/>
      <c r="O220" s="25"/>
      <c r="P220" s="25"/>
      <c r="Q220" s="25"/>
      <c r="R220" s="25"/>
      <c r="S220" s="25"/>
      <c r="T220" s="25"/>
    </row>
    <row r="221" spans="1:20" ht="15" thickBot="1" x14ac:dyDescent="0.25">
      <c r="A221" s="26"/>
      <c r="B221" s="26"/>
      <c r="C221" s="26"/>
      <c r="D221" s="26"/>
      <c r="E221" s="26"/>
      <c r="F221" s="26"/>
      <c r="G221" s="26"/>
      <c r="H221" s="26"/>
      <c r="I221" s="26"/>
      <c r="J221" s="26"/>
      <c r="K221" s="25"/>
      <c r="L221" s="25"/>
      <c r="M221" s="25"/>
      <c r="N221" s="25"/>
      <c r="O221" s="25"/>
      <c r="P221" s="25"/>
      <c r="Q221" s="25"/>
      <c r="R221" s="25"/>
      <c r="S221" s="25"/>
      <c r="T221" s="25"/>
    </row>
    <row r="222" spans="1:20" ht="15" thickBot="1" x14ac:dyDescent="0.25">
      <c r="A222" s="26"/>
      <c r="B222" s="26"/>
      <c r="C222" s="26"/>
      <c r="D222" s="26"/>
      <c r="E222" s="26"/>
      <c r="F222" s="26"/>
      <c r="G222" s="26"/>
      <c r="H222" s="26"/>
      <c r="I222" s="26"/>
      <c r="J222" s="26"/>
      <c r="K222" s="25"/>
      <c r="L222" s="25"/>
      <c r="M222" s="25"/>
      <c r="N222" s="25"/>
      <c r="O222" s="25"/>
      <c r="P222" s="25"/>
      <c r="Q222" s="25"/>
      <c r="R222" s="25"/>
      <c r="S222" s="25"/>
      <c r="T222" s="25"/>
    </row>
    <row r="223" spans="1:20" ht="15" thickBot="1" x14ac:dyDescent="0.25">
      <c r="A223" s="26"/>
      <c r="B223" s="26"/>
      <c r="C223" s="26"/>
      <c r="D223" s="26"/>
      <c r="E223" s="26"/>
      <c r="F223" s="26"/>
      <c r="G223" s="26"/>
      <c r="H223" s="26"/>
      <c r="I223" s="26"/>
      <c r="J223" s="26"/>
      <c r="K223" s="25"/>
      <c r="L223" s="25"/>
      <c r="M223" s="25"/>
      <c r="N223" s="25"/>
      <c r="O223" s="25"/>
      <c r="P223" s="25"/>
      <c r="Q223" s="25"/>
      <c r="R223" s="25"/>
      <c r="S223" s="25"/>
      <c r="T223" s="25"/>
    </row>
    <row r="224" spans="1:20" ht="15" thickBot="1" x14ac:dyDescent="0.25">
      <c r="A224" s="26"/>
      <c r="B224" s="26"/>
      <c r="C224" s="26"/>
      <c r="D224" s="26"/>
      <c r="E224" s="26"/>
      <c r="F224" s="26"/>
      <c r="G224" s="26"/>
      <c r="H224" s="26"/>
      <c r="I224" s="26"/>
      <c r="J224" s="26"/>
      <c r="K224" s="25"/>
      <c r="L224" s="25"/>
      <c r="M224" s="25"/>
      <c r="N224" s="25"/>
      <c r="O224" s="25"/>
      <c r="P224" s="25"/>
      <c r="Q224" s="25"/>
      <c r="R224" s="25"/>
      <c r="S224" s="25"/>
      <c r="T224" s="25"/>
    </row>
    <row r="225" spans="1:20" ht="15" thickBot="1" x14ac:dyDescent="0.25">
      <c r="A225" s="26"/>
      <c r="B225" s="26"/>
      <c r="C225" s="26"/>
      <c r="D225" s="26"/>
      <c r="E225" s="26"/>
      <c r="F225" s="26"/>
      <c r="G225" s="26"/>
      <c r="H225" s="26"/>
      <c r="I225" s="26"/>
      <c r="J225" s="26"/>
      <c r="K225" s="25"/>
      <c r="L225" s="25"/>
      <c r="M225" s="25"/>
      <c r="N225" s="25"/>
      <c r="O225" s="25"/>
      <c r="P225" s="25"/>
      <c r="Q225" s="25"/>
      <c r="R225" s="25"/>
      <c r="S225" s="25"/>
      <c r="T225" s="25"/>
    </row>
    <row r="226" spans="1:20" ht="15" thickBot="1" x14ac:dyDescent="0.25">
      <c r="A226" s="26"/>
      <c r="B226" s="26"/>
      <c r="C226" s="26"/>
      <c r="D226" s="26"/>
      <c r="E226" s="26"/>
      <c r="F226" s="26"/>
      <c r="G226" s="26"/>
      <c r="H226" s="26"/>
      <c r="I226" s="26"/>
      <c r="J226" s="26"/>
      <c r="K226" s="25"/>
      <c r="L226" s="25"/>
      <c r="M226" s="25"/>
      <c r="N226" s="25"/>
      <c r="O226" s="25"/>
      <c r="P226" s="25"/>
      <c r="Q226" s="25"/>
      <c r="R226" s="25"/>
      <c r="S226" s="25"/>
      <c r="T226" s="25"/>
    </row>
    <row r="227" spans="1:20" ht="15" thickBot="1" x14ac:dyDescent="0.25">
      <c r="A227" s="26"/>
      <c r="B227" s="26"/>
      <c r="C227" s="26"/>
      <c r="D227" s="26"/>
      <c r="E227" s="26"/>
      <c r="F227" s="26"/>
      <c r="G227" s="26"/>
      <c r="H227" s="26"/>
      <c r="I227" s="26"/>
      <c r="J227" s="26"/>
      <c r="K227" s="25"/>
      <c r="L227" s="25"/>
      <c r="M227" s="25"/>
      <c r="N227" s="25"/>
      <c r="O227" s="25"/>
      <c r="P227" s="25"/>
      <c r="Q227" s="25"/>
      <c r="R227" s="25"/>
      <c r="S227" s="25"/>
      <c r="T227" s="25"/>
    </row>
    <row r="228" spans="1:20" ht="15" thickBot="1" x14ac:dyDescent="0.25">
      <c r="A228" s="26"/>
      <c r="B228" s="26"/>
      <c r="C228" s="26"/>
      <c r="D228" s="26"/>
      <c r="E228" s="26"/>
      <c r="F228" s="26"/>
      <c r="G228" s="26"/>
      <c r="H228" s="26"/>
      <c r="I228" s="26"/>
      <c r="J228" s="26"/>
      <c r="K228" s="25"/>
      <c r="L228" s="25"/>
      <c r="M228" s="25"/>
      <c r="N228" s="25"/>
      <c r="O228" s="25"/>
      <c r="P228" s="25"/>
      <c r="Q228" s="25"/>
      <c r="R228" s="25"/>
      <c r="S228" s="25"/>
      <c r="T228" s="25"/>
    </row>
    <row r="229" spans="1:20" ht="15" thickBot="1" x14ac:dyDescent="0.25">
      <c r="A229" s="26"/>
      <c r="B229" s="26"/>
      <c r="C229" s="26"/>
      <c r="D229" s="26"/>
      <c r="E229" s="26"/>
      <c r="F229" s="26"/>
      <c r="G229" s="26"/>
      <c r="H229" s="26"/>
      <c r="I229" s="26"/>
      <c r="J229" s="26"/>
      <c r="K229" s="25"/>
      <c r="L229" s="25"/>
      <c r="M229" s="25"/>
      <c r="N229" s="25"/>
      <c r="O229" s="25"/>
      <c r="P229" s="25"/>
      <c r="Q229" s="25"/>
      <c r="R229" s="25"/>
      <c r="S229" s="25"/>
      <c r="T229" s="25"/>
    </row>
    <row r="230" spans="1:20" ht="15" thickBot="1" x14ac:dyDescent="0.25">
      <c r="A230" s="26"/>
      <c r="B230" s="26"/>
      <c r="C230" s="26"/>
      <c r="D230" s="26"/>
      <c r="E230" s="26"/>
      <c r="F230" s="26"/>
      <c r="G230" s="26"/>
      <c r="H230" s="26"/>
      <c r="I230" s="26"/>
      <c r="J230" s="26"/>
      <c r="K230" s="25"/>
      <c r="L230" s="25"/>
      <c r="M230" s="25"/>
      <c r="N230" s="25"/>
      <c r="O230" s="25"/>
      <c r="P230" s="25"/>
      <c r="Q230" s="25"/>
      <c r="R230" s="25"/>
      <c r="S230" s="25"/>
      <c r="T230" s="25"/>
    </row>
    <row r="231" spans="1:20" ht="15" thickBot="1" x14ac:dyDescent="0.25">
      <c r="A231" s="26"/>
      <c r="B231" s="26"/>
      <c r="C231" s="26"/>
      <c r="D231" s="26"/>
      <c r="E231" s="26"/>
      <c r="F231" s="26"/>
      <c r="G231" s="26"/>
      <c r="H231" s="26"/>
      <c r="I231" s="26"/>
      <c r="J231" s="26"/>
      <c r="K231" s="25"/>
      <c r="L231" s="25"/>
      <c r="M231" s="25"/>
      <c r="N231" s="25"/>
      <c r="O231" s="25"/>
      <c r="P231" s="25"/>
      <c r="Q231" s="25"/>
      <c r="R231" s="25"/>
      <c r="S231" s="25"/>
      <c r="T231" s="25"/>
    </row>
    <row r="232" spans="1:20" ht="15" thickBot="1" x14ac:dyDescent="0.25">
      <c r="A232" s="26"/>
      <c r="B232" s="26"/>
      <c r="C232" s="26"/>
      <c r="D232" s="26"/>
      <c r="E232" s="26"/>
      <c r="F232" s="26"/>
      <c r="G232" s="26"/>
      <c r="H232" s="26"/>
      <c r="I232" s="26"/>
      <c r="J232" s="26"/>
      <c r="K232" s="25"/>
      <c r="L232" s="25"/>
      <c r="M232" s="25"/>
      <c r="N232" s="25"/>
      <c r="O232" s="25"/>
      <c r="P232" s="25"/>
      <c r="Q232" s="25"/>
      <c r="R232" s="25"/>
      <c r="S232" s="25"/>
      <c r="T232" s="25"/>
    </row>
    <row r="233" spans="1:20" ht="15" thickBot="1" x14ac:dyDescent="0.25">
      <c r="A233" s="26"/>
      <c r="B233" s="26"/>
      <c r="C233" s="26"/>
      <c r="D233" s="26"/>
      <c r="E233" s="26"/>
      <c r="F233" s="26"/>
      <c r="G233" s="26"/>
      <c r="H233" s="26"/>
      <c r="I233" s="26"/>
      <c r="J233" s="26"/>
      <c r="K233" s="25"/>
      <c r="L233" s="25"/>
      <c r="M233" s="25"/>
      <c r="N233" s="25"/>
      <c r="O233" s="25"/>
      <c r="P233" s="25"/>
      <c r="Q233" s="25"/>
      <c r="R233" s="25"/>
      <c r="S233" s="25"/>
      <c r="T233" s="25"/>
    </row>
    <row r="234" spans="1:20" ht="15" thickBot="1" x14ac:dyDescent="0.25">
      <c r="A234" s="26"/>
      <c r="B234" s="26"/>
      <c r="C234" s="26"/>
      <c r="D234" s="26"/>
      <c r="E234" s="26"/>
      <c r="F234" s="26"/>
      <c r="G234" s="26"/>
      <c r="H234" s="26"/>
      <c r="I234" s="26"/>
      <c r="J234" s="26"/>
      <c r="K234" s="25"/>
      <c r="L234" s="25"/>
      <c r="M234" s="25"/>
      <c r="N234" s="25"/>
      <c r="O234" s="25"/>
      <c r="P234" s="25"/>
      <c r="Q234" s="25"/>
      <c r="R234" s="25"/>
      <c r="S234" s="25"/>
      <c r="T234" s="25"/>
    </row>
    <row r="235" spans="1:20" ht="15" thickBot="1" x14ac:dyDescent="0.25">
      <c r="A235" s="26"/>
      <c r="B235" s="26"/>
      <c r="C235" s="26"/>
      <c r="D235" s="26"/>
      <c r="E235" s="26"/>
      <c r="F235" s="26"/>
      <c r="G235" s="26"/>
      <c r="H235" s="26"/>
      <c r="I235" s="26"/>
      <c r="J235" s="26"/>
      <c r="K235" s="25"/>
      <c r="L235" s="25"/>
      <c r="M235" s="25"/>
      <c r="N235" s="25"/>
      <c r="O235" s="25"/>
      <c r="P235" s="25"/>
      <c r="Q235" s="25"/>
      <c r="R235" s="25"/>
      <c r="S235" s="25"/>
      <c r="T235" s="25"/>
    </row>
  </sheetData>
  <autoFilter ref="A11:J11" xr:uid="{00000000-0009-0000-0000-000000000000}">
    <sortState xmlns:xlrd2="http://schemas.microsoft.com/office/spreadsheetml/2017/richdata2" ref="A12:J179">
      <sortCondition ref="A11"/>
    </sortState>
  </autoFilter>
  <mergeCells count="1">
    <mergeCell ref="A1:J5"/>
  </mergeCells>
  <phoneticPr fontId="5" type="noConversion"/>
  <pageMargins left="0.7" right="0.7" top="0.75" bottom="0.75" header="0.3" footer="0.3"/>
  <pageSetup paperSize="9" orientation="portrait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00B050"/>
  </sheetPr>
  <dimension ref="A1:U138"/>
  <sheetViews>
    <sheetView zoomScale="115" zoomScaleNormal="115" workbookViewId="0">
      <pane ySplit="10" topLeftCell="A117" activePane="bottomLeft" state="frozen"/>
      <selection sqref="A1:J5"/>
      <selection pane="bottomLeft" activeCell="E133" sqref="E133"/>
    </sheetView>
  </sheetViews>
  <sheetFormatPr defaultRowHeight="14.25" x14ac:dyDescent="0.2"/>
  <cols>
    <col min="1" max="1" width="13.375" bestFit="1" customWidth="1"/>
    <col min="2" max="2" width="8.5" bestFit="1" customWidth="1"/>
    <col min="3" max="3" width="20.5" customWidth="1"/>
    <col min="4" max="4" width="10" customWidth="1"/>
    <col min="5" max="5" width="13.5" bestFit="1" customWidth="1"/>
    <col min="6" max="6" width="10.875" bestFit="1" customWidth="1"/>
    <col min="7" max="7" width="7.25" customWidth="1"/>
    <col min="8" max="8" width="6.125" customWidth="1"/>
    <col min="9" max="9" width="7" customWidth="1"/>
    <col min="10" max="10" width="10.875" bestFit="1" customWidth="1"/>
    <col min="11" max="11" width="10.875" customWidth="1"/>
    <col min="12" max="12" width="11.375" customWidth="1"/>
    <col min="13" max="13" width="11.375" bestFit="1" customWidth="1"/>
    <col min="14" max="15" width="11.375" customWidth="1"/>
    <col min="16" max="16" width="13.375" bestFit="1" customWidth="1"/>
    <col min="17" max="17" width="18.625" bestFit="1" customWidth="1"/>
    <col min="18" max="18" width="13.375" bestFit="1" customWidth="1"/>
    <col min="19" max="20" width="18.625" bestFit="1" customWidth="1"/>
    <col min="21" max="21" width="8.5" bestFit="1" customWidth="1"/>
  </cols>
  <sheetData>
    <row r="1" spans="1:21" ht="14.25" customHeight="1" x14ac:dyDescent="0.2">
      <c r="A1" s="93" t="s">
        <v>565</v>
      </c>
      <c r="B1" s="93"/>
      <c r="C1" s="93"/>
      <c r="D1" s="93"/>
      <c r="E1" s="93"/>
      <c r="F1" s="93"/>
      <c r="G1" s="93"/>
      <c r="H1" s="93"/>
      <c r="I1" s="93"/>
      <c r="J1" s="93"/>
      <c r="K1" s="93"/>
      <c r="L1" s="93"/>
      <c r="M1" s="93"/>
      <c r="N1" s="93"/>
      <c r="O1" s="93"/>
      <c r="P1" s="93"/>
      <c r="Q1" s="93"/>
      <c r="R1" s="93"/>
      <c r="S1" s="93"/>
      <c r="T1" s="93"/>
      <c r="U1" s="93"/>
    </row>
    <row r="2" spans="1:21" ht="14.25" customHeight="1" x14ac:dyDescent="0.2">
      <c r="A2" s="93"/>
      <c r="B2" s="93"/>
      <c r="C2" s="93"/>
      <c r="D2" s="93"/>
      <c r="E2" s="93"/>
      <c r="F2" s="93"/>
      <c r="G2" s="93"/>
      <c r="H2" s="93"/>
      <c r="I2" s="93"/>
      <c r="J2" s="93"/>
      <c r="K2" s="93"/>
      <c r="L2" s="93"/>
      <c r="M2" s="93"/>
      <c r="N2" s="93"/>
      <c r="O2" s="93"/>
      <c r="P2" s="93"/>
      <c r="Q2" s="93"/>
      <c r="R2" s="93"/>
      <c r="S2" s="93"/>
      <c r="T2" s="93"/>
      <c r="U2" s="93"/>
    </row>
    <row r="3" spans="1:21" ht="14.25" customHeight="1" x14ac:dyDescent="0.2">
      <c r="A3" s="93"/>
      <c r="B3" s="93"/>
      <c r="C3" s="93"/>
      <c r="D3" s="93"/>
      <c r="E3" s="93"/>
      <c r="F3" s="93"/>
      <c r="G3" s="93"/>
      <c r="H3" s="93"/>
      <c r="I3" s="93"/>
      <c r="J3" s="93"/>
      <c r="K3" s="93"/>
      <c r="L3" s="93"/>
      <c r="M3" s="93"/>
      <c r="N3" s="93"/>
      <c r="O3" s="93"/>
      <c r="P3" s="93"/>
      <c r="Q3" s="93"/>
      <c r="R3" s="93"/>
      <c r="S3" s="93"/>
      <c r="T3" s="93"/>
      <c r="U3" s="93"/>
    </row>
    <row r="5" spans="1:21" ht="15.75" x14ac:dyDescent="0.25">
      <c r="C5" s="38" t="s">
        <v>311</v>
      </c>
      <c r="D5" s="39">
        <v>128</v>
      </c>
    </row>
    <row r="6" spans="1:21" x14ac:dyDescent="0.2">
      <c r="C6" s="39" t="s">
        <v>312</v>
      </c>
      <c r="D6" s="39">
        <f>COUNTIF(D11:D138,"完成")</f>
        <v>0</v>
      </c>
    </row>
    <row r="7" spans="1:21" x14ac:dyDescent="0.2">
      <c r="C7" s="39" t="s">
        <v>313</v>
      </c>
      <c r="D7" s="40">
        <f>D6/D5</f>
        <v>0</v>
      </c>
    </row>
    <row r="8" spans="1:21" x14ac:dyDescent="0.2">
      <c r="C8" s="39" t="s">
        <v>314</v>
      </c>
      <c r="D8" s="39">
        <f>COUNTIF(D11:D138,"进行中")</f>
        <v>5</v>
      </c>
    </row>
    <row r="10" spans="1:21" ht="18" x14ac:dyDescent="0.25">
      <c r="A10" s="41" t="s">
        <v>315</v>
      </c>
      <c r="B10" s="41" t="s">
        <v>316</v>
      </c>
      <c r="C10" s="41" t="s">
        <v>3</v>
      </c>
      <c r="D10" s="41" t="s">
        <v>317</v>
      </c>
      <c r="E10" s="41" t="s">
        <v>318</v>
      </c>
      <c r="F10" s="41" t="s">
        <v>319</v>
      </c>
      <c r="G10" s="41" t="s">
        <v>320</v>
      </c>
      <c r="H10" s="41" t="s">
        <v>321</v>
      </c>
      <c r="I10" s="41" t="s">
        <v>322</v>
      </c>
      <c r="J10" s="41" t="s">
        <v>323</v>
      </c>
      <c r="K10" s="41" t="s">
        <v>324</v>
      </c>
      <c r="L10" s="41" t="s">
        <v>325</v>
      </c>
      <c r="M10" s="41" t="s">
        <v>326</v>
      </c>
      <c r="N10" s="41" t="s">
        <v>327</v>
      </c>
      <c r="O10" s="41" t="s">
        <v>328</v>
      </c>
      <c r="P10" s="41" t="s">
        <v>329</v>
      </c>
      <c r="Q10" s="41" t="s">
        <v>330</v>
      </c>
      <c r="R10" s="41" t="s">
        <v>331</v>
      </c>
      <c r="S10" s="41" t="s">
        <v>332</v>
      </c>
      <c r="T10" s="41" t="s">
        <v>333</v>
      </c>
      <c r="U10" s="41" t="s">
        <v>69</v>
      </c>
    </row>
    <row r="11" spans="1:21" x14ac:dyDescent="0.2">
      <c r="A11" s="42">
        <v>44713</v>
      </c>
      <c r="B11">
        <v>1</v>
      </c>
      <c r="C11" t="s">
        <v>9</v>
      </c>
      <c r="D11" t="s">
        <v>52</v>
      </c>
      <c r="E11" t="s">
        <v>204</v>
      </c>
      <c r="F11" t="s">
        <v>206</v>
      </c>
      <c r="G11" t="str">
        <f>VLOOKUP(C11,策划工作进度总表!$C$12:$H$179,6,FALSE)</f>
        <v>未开始</v>
      </c>
      <c r="H11">
        <f>VLOOKUP(C11,策划工作进度总表!$C$12:$J$179,7,FALSE)</f>
        <v>0</v>
      </c>
      <c r="I11">
        <f>VLOOKUP(C11,策划工作进度总表!$C$12:$J$179,8,FALSE)</f>
        <v>0</v>
      </c>
      <c r="J11" t="s">
        <v>157</v>
      </c>
    </row>
    <row r="12" spans="1:21" x14ac:dyDescent="0.2">
      <c r="A12" s="42">
        <v>44713</v>
      </c>
      <c r="B12">
        <v>1</v>
      </c>
      <c r="C12" t="s">
        <v>12</v>
      </c>
      <c r="D12" t="s">
        <v>52</v>
      </c>
      <c r="E12" t="s">
        <v>204</v>
      </c>
      <c r="F12" t="s">
        <v>198</v>
      </c>
      <c r="G12" t="str">
        <f>VLOOKUP(C12,策划工作进度总表!$C$12:$H$179,6,FALSE)</f>
        <v>完成</v>
      </c>
      <c r="H12">
        <f>VLOOKUP(C12,策划工作进度总表!$C$12:$J$179,7,FALSE)</f>
        <v>0</v>
      </c>
      <c r="I12">
        <f>VLOOKUP(C12,策划工作进度总表!$C$12:$J$179,8,FALSE)</f>
        <v>0</v>
      </c>
      <c r="J12" t="s">
        <v>157</v>
      </c>
    </row>
    <row r="13" spans="1:21" x14ac:dyDescent="0.2">
      <c r="A13" s="42">
        <v>44713</v>
      </c>
      <c r="B13">
        <v>1</v>
      </c>
      <c r="C13" t="s">
        <v>14</v>
      </c>
      <c r="D13" t="s">
        <v>52</v>
      </c>
      <c r="E13" t="s">
        <v>204</v>
      </c>
      <c r="F13" t="s">
        <v>198</v>
      </c>
      <c r="G13" t="str">
        <f>VLOOKUP(C13,策划工作进度总表!$C$12:$H$179,6,FALSE)</f>
        <v>完成</v>
      </c>
      <c r="H13">
        <f>VLOOKUP(C13,策划工作进度总表!$C$12:$J$179,7,FALSE)</f>
        <v>0</v>
      </c>
      <c r="I13">
        <f>VLOOKUP(C13,策划工作进度总表!$C$12:$J$179,8,FALSE)</f>
        <v>0</v>
      </c>
      <c r="J13" t="s">
        <v>157</v>
      </c>
    </row>
    <row r="14" spans="1:21" x14ac:dyDescent="0.2">
      <c r="A14" s="42">
        <v>44713</v>
      </c>
      <c r="B14">
        <v>1</v>
      </c>
      <c r="C14" t="s">
        <v>16</v>
      </c>
      <c r="D14" t="s">
        <v>13</v>
      </c>
      <c r="E14" t="s">
        <v>228</v>
      </c>
      <c r="F14" t="s">
        <v>156</v>
      </c>
      <c r="G14" t="str">
        <f>VLOOKUP(C14,策划工作进度总表!$C$12:$H$179,6,FALSE)</f>
        <v>完成</v>
      </c>
      <c r="H14" t="str">
        <f>VLOOKUP(C14,策划工作进度总表!$C$12:$J$179,7,FALSE)</f>
        <v>完成</v>
      </c>
      <c r="I14" t="str">
        <f>VLOOKUP(C14,策划工作进度总表!$C$12:$J$179,8,FALSE)</f>
        <v>进行中</v>
      </c>
      <c r="J14" t="s">
        <v>157</v>
      </c>
      <c r="Q14" s="43">
        <v>44623</v>
      </c>
      <c r="R14">
        <v>9</v>
      </c>
      <c r="S14" s="43">
        <v>44635</v>
      </c>
      <c r="T14" s="43">
        <v>44624</v>
      </c>
    </row>
    <row r="15" spans="1:21" x14ac:dyDescent="0.2">
      <c r="A15" s="42">
        <v>44713</v>
      </c>
      <c r="B15">
        <v>1</v>
      </c>
      <c r="C15" t="s">
        <v>17</v>
      </c>
      <c r="D15" t="s">
        <v>13</v>
      </c>
      <c r="E15" t="s">
        <v>228</v>
      </c>
      <c r="F15" t="s">
        <v>156</v>
      </c>
      <c r="G15" t="str">
        <f>VLOOKUP(C15,策划工作进度总表!$C$12:$H$179,6,FALSE)</f>
        <v>完成</v>
      </c>
      <c r="H15">
        <f>VLOOKUP(C15,策划工作进度总表!$C$12:$J$179,7,FALSE)</f>
        <v>0</v>
      </c>
      <c r="I15">
        <f>VLOOKUP(C15,策划工作进度总表!$C$12:$J$179,8,FALSE)</f>
        <v>0</v>
      </c>
      <c r="J15" t="s">
        <v>157</v>
      </c>
      <c r="Q15" s="43">
        <v>44623</v>
      </c>
      <c r="R15">
        <v>9</v>
      </c>
      <c r="S15" s="43">
        <v>44635</v>
      </c>
    </row>
    <row r="16" spans="1:21" x14ac:dyDescent="0.2">
      <c r="A16" s="42">
        <v>44713</v>
      </c>
      <c r="B16">
        <v>1</v>
      </c>
      <c r="C16" t="s">
        <v>18</v>
      </c>
      <c r="D16" t="s">
        <v>13</v>
      </c>
      <c r="E16" t="s">
        <v>228</v>
      </c>
      <c r="F16" t="s">
        <v>156</v>
      </c>
      <c r="G16" t="str">
        <f>VLOOKUP(C16,策划工作进度总表!$C$12:$H$179,6,FALSE)</f>
        <v>完成</v>
      </c>
      <c r="H16">
        <f>VLOOKUP(C16,策划工作进度总表!$C$12:$J$179,7,FALSE)</f>
        <v>0</v>
      </c>
      <c r="I16">
        <f>VLOOKUP(C16,策划工作进度总表!$C$12:$J$179,8,FALSE)</f>
        <v>0</v>
      </c>
      <c r="J16" t="s">
        <v>157</v>
      </c>
      <c r="Q16" s="43">
        <v>44623</v>
      </c>
      <c r="R16">
        <v>9</v>
      </c>
      <c r="S16" s="43">
        <v>44635</v>
      </c>
    </row>
    <row r="17" spans="1:19" x14ac:dyDescent="0.2">
      <c r="A17" s="42">
        <v>44713</v>
      </c>
      <c r="B17">
        <v>1</v>
      </c>
      <c r="C17" t="s">
        <v>19</v>
      </c>
      <c r="D17" t="s">
        <v>13</v>
      </c>
      <c r="E17" t="s">
        <v>228</v>
      </c>
      <c r="F17" t="s">
        <v>156</v>
      </c>
      <c r="G17" t="str">
        <f>VLOOKUP(C17,策划工作进度总表!$C$12:$H$179,6,FALSE)</f>
        <v>完成</v>
      </c>
      <c r="H17">
        <f>VLOOKUP(C17,策划工作进度总表!$C$12:$J$179,7,FALSE)</f>
        <v>0</v>
      </c>
      <c r="I17">
        <f>VLOOKUP(C17,策划工作进度总表!$C$12:$J$179,8,FALSE)</f>
        <v>0</v>
      </c>
      <c r="Q17" s="43">
        <v>44623</v>
      </c>
      <c r="R17">
        <v>9</v>
      </c>
      <c r="S17" s="43">
        <v>44635</v>
      </c>
    </row>
    <row r="18" spans="1:19" x14ac:dyDescent="0.2">
      <c r="A18" s="42">
        <v>44713</v>
      </c>
      <c r="B18">
        <v>1</v>
      </c>
      <c r="C18" t="s">
        <v>20</v>
      </c>
      <c r="D18" t="s">
        <v>52</v>
      </c>
      <c r="E18" t="s">
        <v>228</v>
      </c>
      <c r="F18" t="s">
        <v>156</v>
      </c>
      <c r="G18" t="str">
        <f>VLOOKUP(C18,策划工作进度总表!$C$12:$H$179,6,FALSE)</f>
        <v>完成</v>
      </c>
      <c r="H18" t="str">
        <f>VLOOKUP(C18,策划工作进度总表!$C$12:$J$179,7,FALSE)</f>
        <v>未开始</v>
      </c>
      <c r="I18" t="str">
        <f>VLOOKUP(C18,策划工作进度总表!$C$12:$J$179,8,FALSE)</f>
        <v>未开始</v>
      </c>
      <c r="Q18" s="43"/>
      <c r="S18" s="43"/>
    </row>
    <row r="19" spans="1:19" x14ac:dyDescent="0.2">
      <c r="A19" s="42">
        <v>44713</v>
      </c>
      <c r="B19">
        <v>1</v>
      </c>
      <c r="C19" t="s">
        <v>21</v>
      </c>
      <c r="D19" t="s">
        <v>52</v>
      </c>
      <c r="E19" t="s">
        <v>228</v>
      </c>
      <c r="F19" t="s">
        <v>156</v>
      </c>
      <c r="G19" t="str">
        <f>VLOOKUP(C19,策划工作进度总表!$C$12:$H$179,6,FALSE)</f>
        <v>完成</v>
      </c>
      <c r="H19">
        <f>VLOOKUP(C19,策划工作进度总表!$C$12:$J$179,7,FALSE)</f>
        <v>0</v>
      </c>
      <c r="I19">
        <f>VLOOKUP(C19,策划工作进度总表!$C$12:$J$179,8,FALSE)</f>
        <v>0</v>
      </c>
      <c r="J19" t="s">
        <v>52</v>
      </c>
      <c r="Q19" s="43"/>
      <c r="S19" s="43"/>
    </row>
    <row r="20" spans="1:19" x14ac:dyDescent="0.2">
      <c r="A20" s="42">
        <v>44713</v>
      </c>
      <c r="B20">
        <v>1</v>
      </c>
      <c r="C20" t="s">
        <v>212</v>
      </c>
      <c r="D20" t="s">
        <v>52</v>
      </c>
      <c r="E20" t="s">
        <v>204</v>
      </c>
      <c r="F20" t="s">
        <v>198</v>
      </c>
      <c r="G20" t="str">
        <f>VLOOKUP(C20,策划工作进度总表!$C$12:$H$179,6,FALSE)</f>
        <v>完成</v>
      </c>
      <c r="H20">
        <f>VLOOKUP(C20,策划工作进度总表!$C$12:$J$179,7,FALSE)</f>
        <v>0</v>
      </c>
      <c r="I20">
        <f>VLOOKUP(C20,策划工作进度总表!$C$12:$J$179,8,FALSE)</f>
        <v>0</v>
      </c>
      <c r="J20" t="s">
        <v>157</v>
      </c>
    </row>
    <row r="21" spans="1:19" x14ac:dyDescent="0.2">
      <c r="A21" s="42">
        <v>44713</v>
      </c>
      <c r="B21">
        <v>1</v>
      </c>
      <c r="C21" t="s">
        <v>23</v>
      </c>
      <c r="D21" t="s">
        <v>52</v>
      </c>
      <c r="E21" t="s">
        <v>204</v>
      </c>
      <c r="F21" t="s">
        <v>198</v>
      </c>
      <c r="G21" t="str">
        <f>VLOOKUP(C21,策划工作进度总表!$C$12:$H$179,6,FALSE)</f>
        <v>完成</v>
      </c>
      <c r="H21">
        <f>VLOOKUP(C21,策划工作进度总表!$C$12:$J$179,7,FALSE)</f>
        <v>0</v>
      </c>
      <c r="I21">
        <f>VLOOKUP(C21,策划工作进度总表!$C$12:$J$179,8,FALSE)</f>
        <v>0</v>
      </c>
      <c r="J21" t="s">
        <v>157</v>
      </c>
    </row>
    <row r="22" spans="1:19" x14ac:dyDescent="0.2">
      <c r="A22" s="42">
        <v>44713</v>
      </c>
      <c r="B22">
        <v>1</v>
      </c>
      <c r="C22" t="s">
        <v>24</v>
      </c>
      <c r="D22" t="s">
        <v>52</v>
      </c>
      <c r="E22" t="s">
        <v>204</v>
      </c>
      <c r="F22" t="s">
        <v>198</v>
      </c>
      <c r="G22" t="str">
        <f>VLOOKUP(C22,策划工作进度总表!$C$12:$H$179,6,FALSE)</f>
        <v>完成</v>
      </c>
      <c r="H22">
        <f>VLOOKUP(C22,策划工作进度总表!$C$12:$J$179,7,FALSE)</f>
        <v>0</v>
      </c>
      <c r="I22">
        <f>VLOOKUP(C22,策划工作进度总表!$C$12:$J$179,8,FALSE)</f>
        <v>0</v>
      </c>
      <c r="J22" t="s">
        <v>157</v>
      </c>
    </row>
    <row r="23" spans="1:19" x14ac:dyDescent="0.2">
      <c r="A23" s="42">
        <v>44713</v>
      </c>
      <c r="B23">
        <v>1</v>
      </c>
      <c r="C23" t="s">
        <v>25</v>
      </c>
      <c r="D23" t="s">
        <v>52</v>
      </c>
      <c r="E23" t="s">
        <v>204</v>
      </c>
      <c r="F23" t="s">
        <v>198</v>
      </c>
      <c r="G23" t="str">
        <f>VLOOKUP(C23,策划工作进度总表!$C$12:$H$179,6,FALSE)</f>
        <v>完成</v>
      </c>
      <c r="H23">
        <f>VLOOKUP(C23,策划工作进度总表!$C$12:$J$179,7,FALSE)</f>
        <v>0</v>
      </c>
      <c r="I23">
        <f>VLOOKUP(C23,策划工作进度总表!$C$12:$J$179,8,FALSE)</f>
        <v>0</v>
      </c>
      <c r="J23" t="s">
        <v>157</v>
      </c>
    </row>
    <row r="24" spans="1:19" x14ac:dyDescent="0.2">
      <c r="A24" s="42">
        <v>44713</v>
      </c>
      <c r="B24">
        <v>1</v>
      </c>
      <c r="C24" t="s">
        <v>26</v>
      </c>
      <c r="D24" t="s">
        <v>52</v>
      </c>
      <c r="E24" t="s">
        <v>204</v>
      </c>
      <c r="F24" t="s">
        <v>198</v>
      </c>
      <c r="G24" t="str">
        <f>VLOOKUP(C24,策划工作进度总表!$C$12:$H$179,6,FALSE)</f>
        <v>完成</v>
      </c>
      <c r="H24">
        <f>VLOOKUP(C24,策划工作进度总表!$C$12:$J$179,7,FALSE)</f>
        <v>0</v>
      </c>
      <c r="I24">
        <f>VLOOKUP(C24,策划工作进度总表!$C$12:$J$179,8,FALSE)</f>
        <v>0</v>
      </c>
      <c r="J24" t="s">
        <v>157</v>
      </c>
    </row>
    <row r="25" spans="1:19" x14ac:dyDescent="0.2">
      <c r="A25" s="42">
        <v>44713</v>
      </c>
      <c r="B25">
        <v>1</v>
      </c>
      <c r="C25" s="85" t="s">
        <v>27</v>
      </c>
      <c r="D25" t="s">
        <v>52</v>
      </c>
      <c r="E25" t="s">
        <v>204</v>
      </c>
      <c r="F25" t="s">
        <v>156</v>
      </c>
      <c r="G25" t="str">
        <f>VLOOKUP(C25,策划工作进度总表!$C$12:$H$179,6,FALSE)</f>
        <v>完成</v>
      </c>
      <c r="H25">
        <f>VLOOKUP(C25,策划工作进度总表!$C$12:$J$179,7,FALSE)</f>
        <v>0</v>
      </c>
      <c r="I25">
        <f>VLOOKUP(C25,策划工作进度总表!$C$12:$J$179,8,FALSE)</f>
        <v>0</v>
      </c>
      <c r="J25" t="s">
        <v>10</v>
      </c>
    </row>
    <row r="26" spans="1:19" x14ac:dyDescent="0.2">
      <c r="A26" s="42">
        <v>44713</v>
      </c>
      <c r="B26">
        <v>1</v>
      </c>
      <c r="C26" t="s">
        <v>28</v>
      </c>
      <c r="D26" t="s">
        <v>52</v>
      </c>
      <c r="E26" t="s">
        <v>154</v>
      </c>
      <c r="F26" t="s">
        <v>156</v>
      </c>
      <c r="G26" t="str">
        <f>VLOOKUP(C26,策划工作进度总表!$C$12:$H$179,6,FALSE)</f>
        <v>进行中</v>
      </c>
      <c r="H26" t="str">
        <f>VLOOKUP(C26,策划工作进度总表!$C$12:$J$179,7,FALSE)</f>
        <v>进行中</v>
      </c>
      <c r="I26" t="str">
        <f>VLOOKUP(C26,策划工作进度总表!$C$12:$J$179,8,FALSE)</f>
        <v>进行中</v>
      </c>
      <c r="J26" t="s">
        <v>157</v>
      </c>
    </row>
    <row r="27" spans="1:19" x14ac:dyDescent="0.2">
      <c r="A27" s="42">
        <v>44713</v>
      </c>
      <c r="B27">
        <v>1</v>
      </c>
      <c r="C27" t="s">
        <v>29</v>
      </c>
      <c r="D27" t="s">
        <v>52</v>
      </c>
      <c r="E27" t="s">
        <v>154</v>
      </c>
      <c r="F27" t="s">
        <v>156</v>
      </c>
      <c r="G27" t="str">
        <f>VLOOKUP(C27,策划工作进度总表!$C$12:$H$179,6,FALSE)</f>
        <v>未开始</v>
      </c>
      <c r="H27">
        <f>VLOOKUP(C27,策划工作进度总表!$C$12:$J$179,7,FALSE)</f>
        <v>0</v>
      </c>
      <c r="I27">
        <f>VLOOKUP(C27,策划工作进度总表!$C$12:$J$179,8,FALSE)</f>
        <v>0</v>
      </c>
      <c r="J27" t="s">
        <v>157</v>
      </c>
    </row>
    <row r="28" spans="1:19" x14ac:dyDescent="0.2">
      <c r="A28" s="42">
        <v>44713</v>
      </c>
      <c r="B28">
        <v>1</v>
      </c>
      <c r="C28" t="s">
        <v>78</v>
      </c>
      <c r="D28" t="s">
        <v>52</v>
      </c>
      <c r="E28" t="s">
        <v>154</v>
      </c>
      <c r="F28" t="s">
        <v>198</v>
      </c>
      <c r="G28" t="str">
        <f>VLOOKUP(C28,策划工作进度总表!$C$12:$H$179,6,FALSE)</f>
        <v>完成</v>
      </c>
      <c r="H28">
        <f>VLOOKUP(C28,策划工作进度总表!$C$12:$J$179,7,FALSE)</f>
        <v>0</v>
      </c>
      <c r="I28" t="str">
        <f>VLOOKUP(C28,策划工作进度总表!$C$12:$J$179,8,FALSE)</f>
        <v>未开始</v>
      </c>
      <c r="J28" t="s">
        <v>157</v>
      </c>
    </row>
    <row r="29" spans="1:19" x14ac:dyDescent="0.2">
      <c r="A29" s="42">
        <v>44713</v>
      </c>
      <c r="B29">
        <v>1</v>
      </c>
      <c r="C29" t="s">
        <v>80</v>
      </c>
      <c r="D29" t="s">
        <v>52</v>
      </c>
      <c r="E29" t="s">
        <v>154</v>
      </c>
      <c r="F29" t="s">
        <v>198</v>
      </c>
      <c r="G29" t="str">
        <f>VLOOKUP(C29,策划工作进度总表!$C$12:$H$179,6,FALSE)</f>
        <v>完成</v>
      </c>
      <c r="H29">
        <f>VLOOKUP(C29,策划工作进度总表!$C$12:$J$179,7,FALSE)</f>
        <v>0</v>
      </c>
      <c r="I29">
        <f>VLOOKUP(C29,策划工作进度总表!$C$12:$J$179,8,FALSE)</f>
        <v>0</v>
      </c>
      <c r="J29" t="s">
        <v>52</v>
      </c>
    </row>
    <row r="30" spans="1:19" x14ac:dyDescent="0.2">
      <c r="A30" s="42">
        <v>44713</v>
      </c>
      <c r="B30">
        <v>2</v>
      </c>
      <c r="C30" t="s">
        <v>81</v>
      </c>
      <c r="D30" t="s">
        <v>52</v>
      </c>
      <c r="E30" t="s">
        <v>228</v>
      </c>
      <c r="F30" t="s">
        <v>206</v>
      </c>
      <c r="G30" t="str">
        <f>VLOOKUP(C30,策划工作进度总表!$C$12:$H$179,6,FALSE)</f>
        <v>完成</v>
      </c>
      <c r="H30">
        <f>VLOOKUP(C30,策划工作进度总表!$C$12:$J$179,7,FALSE)</f>
        <v>0</v>
      </c>
      <c r="I30">
        <f>VLOOKUP(C30,策划工作进度总表!$C$12:$J$179,8,FALSE)</f>
        <v>0</v>
      </c>
      <c r="J30" t="s">
        <v>157</v>
      </c>
    </row>
    <row r="31" spans="1:19" x14ac:dyDescent="0.2">
      <c r="A31" s="42">
        <v>44713</v>
      </c>
      <c r="B31">
        <v>2</v>
      </c>
      <c r="C31" t="s">
        <v>82</v>
      </c>
      <c r="D31" t="s">
        <v>52</v>
      </c>
      <c r="E31" t="s">
        <v>228</v>
      </c>
      <c r="F31" t="s">
        <v>206</v>
      </c>
      <c r="G31" t="str">
        <f>VLOOKUP(C31,策划工作进度总表!$C$12:$H$179,6,FALSE)</f>
        <v>完成</v>
      </c>
      <c r="H31" t="str">
        <f>VLOOKUP(C31,策划工作进度总表!$C$12:$J$179,7,FALSE)</f>
        <v>未开始</v>
      </c>
      <c r="I31" t="str">
        <f>VLOOKUP(C31,策划工作进度总表!$C$12:$J$179,8,FALSE)</f>
        <v>未开始</v>
      </c>
      <c r="J31" t="s">
        <v>157</v>
      </c>
    </row>
    <row r="32" spans="1:19" x14ac:dyDescent="0.2">
      <c r="A32" s="42">
        <v>44713</v>
      </c>
      <c r="B32">
        <v>2</v>
      </c>
      <c r="C32" t="s">
        <v>83</v>
      </c>
      <c r="D32" t="s">
        <v>52</v>
      </c>
      <c r="E32" t="s">
        <v>228</v>
      </c>
      <c r="F32" t="s">
        <v>206</v>
      </c>
      <c r="G32" t="str">
        <f>VLOOKUP(C32,策划工作进度总表!$C$12:$H$179,6,FALSE)</f>
        <v>未开始</v>
      </c>
      <c r="H32">
        <f>VLOOKUP(C32,策划工作进度总表!$C$12:$J$179,7,FALSE)</f>
        <v>0</v>
      </c>
      <c r="I32">
        <f>VLOOKUP(C32,策划工作进度总表!$C$12:$J$179,8,FALSE)</f>
        <v>0</v>
      </c>
      <c r="J32" t="s">
        <v>157</v>
      </c>
    </row>
    <row r="33" spans="1:10" x14ac:dyDescent="0.2">
      <c r="A33" s="42">
        <v>44713</v>
      </c>
      <c r="B33">
        <v>2</v>
      </c>
      <c r="C33" t="s">
        <v>84</v>
      </c>
      <c r="D33" t="s">
        <v>52</v>
      </c>
      <c r="E33" t="s">
        <v>228</v>
      </c>
      <c r="F33" t="s">
        <v>206</v>
      </c>
      <c r="G33" t="str">
        <f>VLOOKUP(C33,策划工作进度总表!$C$12:$H$179,6,FALSE)</f>
        <v>完成</v>
      </c>
      <c r="H33" t="str">
        <f>VLOOKUP(C33,策划工作进度总表!$C$12:$J$179,7,FALSE)</f>
        <v>未开始</v>
      </c>
      <c r="I33" t="str">
        <f>VLOOKUP(C33,策划工作进度总表!$C$12:$J$179,8,FALSE)</f>
        <v>未开始</v>
      </c>
      <c r="J33" t="s">
        <v>157</v>
      </c>
    </row>
    <row r="34" spans="1:10" x14ac:dyDescent="0.2">
      <c r="A34" s="42">
        <v>44713</v>
      </c>
      <c r="B34">
        <v>2</v>
      </c>
      <c r="C34" t="s">
        <v>77</v>
      </c>
      <c r="D34" t="s">
        <v>52</v>
      </c>
      <c r="E34" t="s">
        <v>228</v>
      </c>
      <c r="F34" t="s">
        <v>198</v>
      </c>
      <c r="G34" t="str">
        <f>VLOOKUP(C34,策划工作进度总表!$C$12:$H$179,6,FALSE)</f>
        <v>完成</v>
      </c>
      <c r="H34" t="str">
        <f>VLOOKUP(C34,策划工作进度总表!$C$12:$J$179,7,FALSE)</f>
        <v>未开始</v>
      </c>
      <c r="I34" t="str">
        <f>VLOOKUP(C34,策划工作进度总表!$C$12:$J$179,8,FALSE)</f>
        <v>未开始</v>
      </c>
      <c r="J34" t="s">
        <v>157</v>
      </c>
    </row>
    <row r="35" spans="1:10" x14ac:dyDescent="0.2">
      <c r="A35" s="42">
        <v>44713</v>
      </c>
      <c r="B35">
        <v>2</v>
      </c>
      <c r="C35" t="s">
        <v>89</v>
      </c>
      <c r="D35" t="s">
        <v>52</v>
      </c>
      <c r="E35" t="s">
        <v>228</v>
      </c>
      <c r="F35" s="44" t="s">
        <v>198</v>
      </c>
      <c r="G35" t="str">
        <f>VLOOKUP(C35,策划工作进度总表!$C$12:$H$179,6,FALSE)</f>
        <v>完成</v>
      </c>
      <c r="H35" t="str">
        <f>VLOOKUP(C35,策划工作进度总表!$C$12:$J$179,7,FALSE)</f>
        <v>未开始</v>
      </c>
      <c r="I35" t="str">
        <f>VLOOKUP(C35,策划工作进度总表!$C$12:$J$179,8,FALSE)</f>
        <v>未开始</v>
      </c>
      <c r="J35" t="s">
        <v>157</v>
      </c>
    </row>
    <row r="36" spans="1:10" x14ac:dyDescent="0.2">
      <c r="A36" s="42">
        <v>44713</v>
      </c>
      <c r="B36">
        <v>2</v>
      </c>
      <c r="C36" t="s">
        <v>90</v>
      </c>
      <c r="D36" t="s">
        <v>52</v>
      </c>
      <c r="E36" t="s">
        <v>228</v>
      </c>
      <c r="F36" s="44" t="s">
        <v>198</v>
      </c>
      <c r="G36" t="str">
        <f>VLOOKUP(C36,策划工作进度总表!$C$12:$H$179,6,FALSE)</f>
        <v>完成</v>
      </c>
      <c r="H36">
        <f>VLOOKUP(C36,策划工作进度总表!$C$12:$J$179,7,FALSE)</f>
        <v>0</v>
      </c>
      <c r="I36">
        <f>VLOOKUP(C36,策划工作进度总表!$C$12:$J$179,8,FALSE)</f>
        <v>0</v>
      </c>
      <c r="J36" t="s">
        <v>157</v>
      </c>
    </row>
    <row r="37" spans="1:10" x14ac:dyDescent="0.2">
      <c r="A37" s="42">
        <v>44713</v>
      </c>
      <c r="B37">
        <v>2</v>
      </c>
      <c r="C37" t="s">
        <v>85</v>
      </c>
      <c r="D37" t="s">
        <v>52</v>
      </c>
      <c r="E37" t="s">
        <v>228</v>
      </c>
      <c r="F37" t="s">
        <v>206</v>
      </c>
      <c r="G37" t="str">
        <f>VLOOKUP(C37,策划工作进度总表!$C$12:$H$179,6,FALSE)</f>
        <v>未开始</v>
      </c>
      <c r="H37" t="str">
        <f>VLOOKUP(C37,策划工作进度总表!$C$12:$J$179,7,FALSE)</f>
        <v>完成</v>
      </c>
      <c r="I37" t="str">
        <f>VLOOKUP(C37,策划工作进度总表!$C$12:$J$179,8,FALSE)</f>
        <v>未开始</v>
      </c>
      <c r="J37" t="s">
        <v>157</v>
      </c>
    </row>
    <row r="38" spans="1:10" x14ac:dyDescent="0.2">
      <c r="A38" s="42">
        <v>44713</v>
      </c>
      <c r="B38">
        <v>2</v>
      </c>
      <c r="C38" t="s">
        <v>86</v>
      </c>
      <c r="D38" t="s">
        <v>52</v>
      </c>
      <c r="E38" t="s">
        <v>228</v>
      </c>
      <c r="F38" t="s">
        <v>206</v>
      </c>
      <c r="G38" t="str">
        <f>VLOOKUP(C38,策划工作进度总表!$C$12:$H$179,6,FALSE)</f>
        <v>未开始</v>
      </c>
      <c r="H38">
        <f>VLOOKUP(C38,策划工作进度总表!$C$12:$J$179,7,FALSE)</f>
        <v>0</v>
      </c>
      <c r="I38">
        <f>VLOOKUP(C38,策划工作进度总表!$C$12:$J$179,8,FALSE)</f>
        <v>0</v>
      </c>
      <c r="J38" t="s">
        <v>157</v>
      </c>
    </row>
    <row r="39" spans="1:10" x14ac:dyDescent="0.2">
      <c r="A39" s="42">
        <v>44713</v>
      </c>
      <c r="B39">
        <v>2</v>
      </c>
      <c r="C39" t="s">
        <v>87</v>
      </c>
      <c r="D39" t="s">
        <v>52</v>
      </c>
      <c r="E39" t="s">
        <v>228</v>
      </c>
      <c r="F39" t="s">
        <v>206</v>
      </c>
      <c r="G39" t="str">
        <f>VLOOKUP(C39,策划工作进度总表!$C$12:$H$179,6,FALSE)</f>
        <v>未开始</v>
      </c>
      <c r="H39">
        <f>VLOOKUP(C39,策划工作进度总表!$C$12:$J$179,7,FALSE)</f>
        <v>0</v>
      </c>
      <c r="I39">
        <f>VLOOKUP(C39,策划工作进度总表!$C$12:$J$179,8,FALSE)</f>
        <v>0</v>
      </c>
      <c r="J39" t="s">
        <v>157</v>
      </c>
    </row>
    <row r="40" spans="1:10" x14ac:dyDescent="0.2">
      <c r="A40" s="42">
        <v>44713</v>
      </c>
      <c r="B40">
        <v>3</v>
      </c>
      <c r="C40" t="s">
        <v>91</v>
      </c>
      <c r="D40" t="s">
        <v>52</v>
      </c>
      <c r="E40" t="s">
        <v>204</v>
      </c>
      <c r="F40" s="45" t="s">
        <v>206</v>
      </c>
      <c r="G40" t="str">
        <f>VLOOKUP(C40,策划工作进度总表!$C$12:$H$179,6,FALSE)</f>
        <v>未开始</v>
      </c>
      <c r="H40">
        <f>VLOOKUP(C40,策划工作进度总表!$C$12:$J$179,7,FALSE)</f>
        <v>0</v>
      </c>
      <c r="I40">
        <f>VLOOKUP(C40,策划工作进度总表!$C$12:$J$179,8,FALSE)</f>
        <v>0</v>
      </c>
      <c r="J40" t="s">
        <v>52</v>
      </c>
    </row>
    <row r="41" spans="1:10" x14ac:dyDescent="0.2">
      <c r="A41" s="42">
        <v>44713</v>
      </c>
      <c r="B41">
        <v>3</v>
      </c>
      <c r="C41" t="s">
        <v>92</v>
      </c>
      <c r="D41" t="s">
        <v>52</v>
      </c>
      <c r="E41" t="s">
        <v>228</v>
      </c>
      <c r="F41" t="s">
        <v>206</v>
      </c>
      <c r="G41" t="str">
        <f>VLOOKUP(C41,策划工作进度总表!$C$12:$H$179,6,FALSE)</f>
        <v>未开始</v>
      </c>
      <c r="H41" t="str">
        <f>VLOOKUP(C41,策划工作进度总表!$C$12:$J$179,7,FALSE)</f>
        <v>未开始</v>
      </c>
      <c r="I41" t="str">
        <f>VLOOKUP(C41,策划工作进度总表!$C$12:$J$179,8,FALSE)</f>
        <v>未开始</v>
      </c>
      <c r="J41" t="s">
        <v>52</v>
      </c>
    </row>
    <row r="42" spans="1:10" x14ac:dyDescent="0.2">
      <c r="A42" s="42">
        <v>44713</v>
      </c>
      <c r="B42">
        <v>3</v>
      </c>
      <c r="C42" t="s">
        <v>94</v>
      </c>
      <c r="D42" t="s">
        <v>52</v>
      </c>
      <c r="E42" t="s">
        <v>228</v>
      </c>
      <c r="F42" t="s">
        <v>206</v>
      </c>
      <c r="G42" t="str">
        <f>VLOOKUP(C42,策划工作进度总表!$C$12:$H$179,6,FALSE)</f>
        <v>未开始</v>
      </c>
      <c r="H42" t="str">
        <f>VLOOKUP(C42,策划工作进度总表!$C$12:$J$179,7,FALSE)</f>
        <v>未开始</v>
      </c>
      <c r="I42" t="str">
        <f>VLOOKUP(C42,策划工作进度总表!$C$12:$J$179,8,FALSE)</f>
        <v>未开始</v>
      </c>
      <c r="J42" t="s">
        <v>52</v>
      </c>
    </row>
    <row r="43" spans="1:10" x14ac:dyDescent="0.2">
      <c r="A43" s="42">
        <v>44713</v>
      </c>
      <c r="B43">
        <v>3</v>
      </c>
      <c r="C43" t="s">
        <v>95</v>
      </c>
      <c r="D43" t="s">
        <v>52</v>
      </c>
      <c r="E43" t="s">
        <v>228</v>
      </c>
      <c r="F43" s="45" t="s">
        <v>206</v>
      </c>
      <c r="G43" t="str">
        <f>VLOOKUP(C43,策划工作进度总表!$C$12:$H$179,6,FALSE)</f>
        <v>完成</v>
      </c>
      <c r="H43" t="str">
        <f>VLOOKUP(C43,策划工作进度总表!$C$12:$J$179,7,FALSE)</f>
        <v>未开始</v>
      </c>
      <c r="I43" t="str">
        <f>VLOOKUP(C43,策划工作进度总表!$C$12:$J$179,8,FALSE)</f>
        <v>未开始</v>
      </c>
      <c r="J43" t="s">
        <v>52</v>
      </c>
    </row>
    <row r="44" spans="1:10" x14ac:dyDescent="0.2">
      <c r="A44" s="42">
        <v>44713</v>
      </c>
      <c r="B44">
        <v>3</v>
      </c>
      <c r="C44" t="s">
        <v>98</v>
      </c>
      <c r="D44" t="s">
        <v>52</v>
      </c>
      <c r="E44" t="s">
        <v>228</v>
      </c>
      <c r="F44" t="s">
        <v>206</v>
      </c>
      <c r="G44" t="str">
        <f>VLOOKUP(C44,策划工作进度总表!$C$12:$H$179,6,FALSE)</f>
        <v>完成</v>
      </c>
      <c r="H44" t="str">
        <f>VLOOKUP(C44,策划工作进度总表!$C$12:$J$179,7,FALSE)</f>
        <v>未开始</v>
      </c>
      <c r="I44" t="str">
        <f>VLOOKUP(C44,策划工作进度总表!$C$12:$J$179,8,FALSE)</f>
        <v>未开始</v>
      </c>
      <c r="J44" t="s">
        <v>157</v>
      </c>
    </row>
    <row r="45" spans="1:10" x14ac:dyDescent="0.2">
      <c r="A45" s="42">
        <v>44713</v>
      </c>
      <c r="B45">
        <v>3</v>
      </c>
      <c r="C45" t="s">
        <v>99</v>
      </c>
      <c r="D45" t="s">
        <v>52</v>
      </c>
      <c r="E45" t="s">
        <v>228</v>
      </c>
      <c r="F45" t="s">
        <v>206</v>
      </c>
      <c r="G45" t="str">
        <f>VLOOKUP(C45,策划工作进度总表!$C$12:$H$179,6,FALSE)</f>
        <v>完成</v>
      </c>
      <c r="H45" t="str">
        <f>VLOOKUP(C45,策划工作进度总表!$C$12:$J$179,7,FALSE)</f>
        <v>未开始</v>
      </c>
      <c r="I45" t="str">
        <f>VLOOKUP(C45,策划工作进度总表!$C$12:$J$179,8,FALSE)</f>
        <v>未开始</v>
      </c>
      <c r="J45" t="s">
        <v>157</v>
      </c>
    </row>
    <row r="46" spans="1:10" x14ac:dyDescent="0.2">
      <c r="A46" s="42">
        <v>44713</v>
      </c>
      <c r="C46" t="s">
        <v>334</v>
      </c>
      <c r="D46" t="s">
        <v>13</v>
      </c>
      <c r="E46" t="s">
        <v>179</v>
      </c>
      <c r="F46" t="s">
        <v>156</v>
      </c>
      <c r="G46" t="str">
        <f>VLOOKUP(C46,策划工作进度总表!$C$12:$H$179,6,FALSE)</f>
        <v>完成</v>
      </c>
      <c r="H46">
        <f>VLOOKUP(C46,策划工作进度总表!$C$12:$J$179,7,FALSE)</f>
        <v>0</v>
      </c>
      <c r="I46">
        <f>VLOOKUP(C46,策划工作进度总表!$C$12:$J$179,8,FALSE)</f>
        <v>0</v>
      </c>
    </row>
    <row r="47" spans="1:10" x14ac:dyDescent="0.2">
      <c r="A47" s="42">
        <v>44713</v>
      </c>
      <c r="C47" t="s">
        <v>335</v>
      </c>
      <c r="D47" t="s">
        <v>52</v>
      </c>
      <c r="E47" t="s">
        <v>179</v>
      </c>
      <c r="F47" t="s">
        <v>156</v>
      </c>
      <c r="G47" t="str">
        <f>VLOOKUP(C47,策划工作进度总表!$C$12:$H$179,6,FALSE)</f>
        <v>未开始</v>
      </c>
      <c r="H47">
        <f>VLOOKUP(C47,策划工作进度总表!$C$12:$J$179,7,FALSE)</f>
        <v>0</v>
      </c>
      <c r="I47">
        <f>VLOOKUP(C47,策划工作进度总表!$C$12:$J$179,8,FALSE)</f>
        <v>0</v>
      </c>
    </row>
    <row r="48" spans="1:10" x14ac:dyDescent="0.2">
      <c r="A48" s="42">
        <v>44713</v>
      </c>
      <c r="C48" t="s">
        <v>336</v>
      </c>
      <c r="D48" t="s">
        <v>52</v>
      </c>
      <c r="E48" t="s">
        <v>179</v>
      </c>
      <c r="F48" t="s">
        <v>156</v>
      </c>
      <c r="G48" t="str">
        <f>VLOOKUP(C48,策划工作进度总表!$C$12:$H$179,6,FALSE)</f>
        <v>完成</v>
      </c>
      <c r="H48">
        <f>VLOOKUP(C48,策划工作进度总表!$C$12:$J$179,7,FALSE)</f>
        <v>0</v>
      </c>
      <c r="I48">
        <f>VLOOKUP(C48,策划工作进度总表!$C$12:$J$179,8,FALSE)</f>
        <v>0</v>
      </c>
    </row>
    <row r="49" spans="1:10" x14ac:dyDescent="0.2">
      <c r="A49" s="42">
        <v>44713</v>
      </c>
      <c r="C49" t="s">
        <v>195</v>
      </c>
      <c r="D49" t="s">
        <v>52</v>
      </c>
      <c r="E49" t="s">
        <v>179</v>
      </c>
      <c r="F49" t="s">
        <v>156</v>
      </c>
      <c r="G49" t="str">
        <f>VLOOKUP(C49,策划工作进度总表!$C$12:$H$179,6,FALSE)</f>
        <v>未开始</v>
      </c>
      <c r="H49">
        <f>VLOOKUP(C49,策划工作进度总表!$C$12:$J$179,7,FALSE)</f>
        <v>0</v>
      </c>
      <c r="I49">
        <f>VLOOKUP(C49,策划工作进度总表!$C$12:$J$179,8,FALSE)</f>
        <v>0</v>
      </c>
    </row>
    <row r="50" spans="1:10" x14ac:dyDescent="0.2">
      <c r="A50" s="42">
        <v>44713</v>
      </c>
      <c r="C50" t="s">
        <v>337</v>
      </c>
      <c r="D50" t="s">
        <v>52</v>
      </c>
      <c r="E50" t="s">
        <v>179</v>
      </c>
      <c r="F50" t="s">
        <v>156</v>
      </c>
      <c r="G50" t="str">
        <f>VLOOKUP(C50,策划工作进度总表!$C$12:$H$179,6,FALSE)</f>
        <v>未开始</v>
      </c>
      <c r="H50">
        <f>VLOOKUP(C50,策划工作进度总表!$C$12:$J$179,7,FALSE)</f>
        <v>0</v>
      </c>
      <c r="I50">
        <f>VLOOKUP(C50,策划工作进度总表!$C$12:$J$179,8,FALSE)</f>
        <v>0</v>
      </c>
    </row>
    <row r="51" spans="1:10" x14ac:dyDescent="0.2">
      <c r="A51" s="42">
        <v>44713</v>
      </c>
      <c r="C51" t="s">
        <v>100</v>
      </c>
      <c r="D51" t="s">
        <v>52</v>
      </c>
      <c r="E51" t="s">
        <v>228</v>
      </c>
      <c r="F51" t="s">
        <v>156</v>
      </c>
      <c r="G51" t="str">
        <f>VLOOKUP(C51,策划工作进度总表!$C$12:$H$179,6,FALSE)</f>
        <v>未开始</v>
      </c>
      <c r="H51" t="str">
        <f>VLOOKUP(C51,策划工作进度总表!$C$12:$J$179,7,FALSE)</f>
        <v>未开始</v>
      </c>
      <c r="I51" t="str">
        <f>VLOOKUP(C51,策划工作进度总表!$C$12:$J$179,8,FALSE)</f>
        <v>未开始</v>
      </c>
      <c r="J51" t="s">
        <v>52</v>
      </c>
    </row>
    <row r="52" spans="1:10" x14ac:dyDescent="0.2">
      <c r="A52" s="42">
        <v>44713</v>
      </c>
      <c r="C52" t="s">
        <v>103</v>
      </c>
      <c r="D52" t="s">
        <v>52</v>
      </c>
      <c r="E52" t="s">
        <v>228</v>
      </c>
      <c r="F52" s="45" t="s">
        <v>206</v>
      </c>
      <c r="G52" t="str">
        <f>VLOOKUP(C52,策划工作进度总表!$C$12:$H$179,6,FALSE)</f>
        <v>未开始</v>
      </c>
      <c r="H52" t="str">
        <f>VLOOKUP(C52,策划工作进度总表!$C$12:$J$179,7,FALSE)</f>
        <v>未开始</v>
      </c>
      <c r="I52" t="str">
        <f>VLOOKUP(C52,策划工作进度总表!$C$12:$J$179,8,FALSE)</f>
        <v>未开始</v>
      </c>
      <c r="J52" t="s">
        <v>157</v>
      </c>
    </row>
    <row r="53" spans="1:10" x14ac:dyDescent="0.2">
      <c r="A53" s="42">
        <v>44713</v>
      </c>
      <c r="C53" t="s">
        <v>102</v>
      </c>
      <c r="D53" t="s">
        <v>52</v>
      </c>
      <c r="E53" t="s">
        <v>160</v>
      </c>
      <c r="F53" t="s">
        <v>156</v>
      </c>
      <c r="G53" t="str">
        <f>VLOOKUP(C53,策划工作进度总表!$C$12:$H$179,6,FALSE)</f>
        <v>未开始</v>
      </c>
      <c r="H53">
        <f>VLOOKUP(C53,策划工作进度总表!$C$12:$J$179,7,FALSE)</f>
        <v>0</v>
      </c>
      <c r="I53" t="str">
        <f>VLOOKUP(C53,策划工作进度总表!$C$12:$J$179,8,FALSE)</f>
        <v>未开始</v>
      </c>
    </row>
    <row r="54" spans="1:10" x14ac:dyDescent="0.2">
      <c r="A54" s="42">
        <v>44713</v>
      </c>
      <c r="C54" t="s">
        <v>104</v>
      </c>
      <c r="D54" t="s">
        <v>52</v>
      </c>
      <c r="E54" t="s">
        <v>228</v>
      </c>
      <c r="F54" t="s">
        <v>206</v>
      </c>
      <c r="G54" t="str">
        <f>VLOOKUP(C54,策划工作进度总表!$C$12:$H$179,6,FALSE)</f>
        <v>完成</v>
      </c>
      <c r="H54" t="str">
        <f>VLOOKUP(C54,策划工作进度总表!$C$12:$J$179,7,FALSE)</f>
        <v>未开始</v>
      </c>
      <c r="I54" t="str">
        <f>VLOOKUP(C54,策划工作进度总表!$C$12:$J$179,8,FALSE)</f>
        <v>未开始</v>
      </c>
      <c r="J54" t="s">
        <v>157</v>
      </c>
    </row>
    <row r="55" spans="1:10" x14ac:dyDescent="0.2">
      <c r="A55" s="42">
        <v>44713</v>
      </c>
      <c r="C55" t="s">
        <v>105</v>
      </c>
      <c r="D55" t="s">
        <v>52</v>
      </c>
      <c r="E55" t="s">
        <v>228</v>
      </c>
      <c r="F55" t="s">
        <v>206</v>
      </c>
      <c r="G55" t="str">
        <f>VLOOKUP(C55,策划工作进度总表!$C$12:$H$179,6,FALSE)</f>
        <v>完成</v>
      </c>
      <c r="H55">
        <f>VLOOKUP(C55,策划工作进度总表!$C$12:$J$179,7,FALSE)</f>
        <v>0</v>
      </c>
      <c r="I55">
        <f>VLOOKUP(C55,策划工作进度总表!$C$12:$J$179,8,FALSE)</f>
        <v>0</v>
      </c>
      <c r="J55" t="s">
        <v>157</v>
      </c>
    </row>
    <row r="56" spans="1:10" x14ac:dyDescent="0.2">
      <c r="A56" s="42">
        <v>44713</v>
      </c>
      <c r="C56" t="s">
        <v>106</v>
      </c>
      <c r="D56" t="s">
        <v>52</v>
      </c>
      <c r="E56" t="s">
        <v>228</v>
      </c>
      <c r="F56" t="s">
        <v>206</v>
      </c>
      <c r="G56" t="str">
        <f>VLOOKUP(C56,策划工作进度总表!$C$12:$H$179,6,FALSE)</f>
        <v>完成</v>
      </c>
      <c r="H56" t="str">
        <f>VLOOKUP(C56,策划工作进度总表!$C$12:$J$179,7,FALSE)</f>
        <v>未开始</v>
      </c>
      <c r="I56" t="str">
        <f>VLOOKUP(C56,策划工作进度总表!$C$12:$J$179,8,FALSE)</f>
        <v>未开始</v>
      </c>
      <c r="J56" t="s">
        <v>157</v>
      </c>
    </row>
    <row r="57" spans="1:10" x14ac:dyDescent="0.2">
      <c r="A57" s="42">
        <v>44713</v>
      </c>
      <c r="C57" t="s">
        <v>107</v>
      </c>
      <c r="D57" t="s">
        <v>52</v>
      </c>
      <c r="E57" t="s">
        <v>228</v>
      </c>
      <c r="F57" t="s">
        <v>206</v>
      </c>
      <c r="G57" t="str">
        <f>VLOOKUP(C57,策划工作进度总表!$C$12:$H$179,6,FALSE)</f>
        <v>完成</v>
      </c>
      <c r="H57" t="str">
        <f>VLOOKUP(C57,策划工作进度总表!$C$12:$J$179,7,FALSE)</f>
        <v>未开始</v>
      </c>
      <c r="I57" t="str">
        <f>VLOOKUP(C57,策划工作进度总表!$C$12:$J$179,8,FALSE)</f>
        <v>未开始</v>
      </c>
      <c r="J57" t="s">
        <v>157</v>
      </c>
    </row>
    <row r="58" spans="1:10" x14ac:dyDescent="0.2">
      <c r="A58" s="42">
        <v>44713</v>
      </c>
      <c r="C58" t="s">
        <v>338</v>
      </c>
      <c r="D58" t="s">
        <v>52</v>
      </c>
      <c r="E58" t="s">
        <v>179</v>
      </c>
      <c r="F58" t="s">
        <v>156</v>
      </c>
      <c r="G58" t="str">
        <f>VLOOKUP(C58,策划工作进度总表!$C$12:$H$179,6,FALSE)</f>
        <v>未开始</v>
      </c>
      <c r="H58">
        <f>VLOOKUP(C58,策划工作进度总表!$C$12:$J$179,7,FALSE)</f>
        <v>0</v>
      </c>
      <c r="I58">
        <f>VLOOKUP(C58,策划工作进度总表!$C$12:$J$179,8,FALSE)</f>
        <v>0</v>
      </c>
    </row>
    <row r="59" spans="1:10" x14ac:dyDescent="0.2">
      <c r="A59" s="42">
        <v>44713</v>
      </c>
      <c r="C59" t="s">
        <v>339</v>
      </c>
      <c r="D59" t="s">
        <v>52</v>
      </c>
      <c r="E59" t="s">
        <v>179</v>
      </c>
      <c r="F59" t="s">
        <v>156</v>
      </c>
      <c r="G59" t="str">
        <f>VLOOKUP(C59,策划工作进度总表!$C$12:$H$179,6,FALSE)</f>
        <v>未开始</v>
      </c>
      <c r="H59">
        <f>VLOOKUP(C59,策划工作进度总表!$C$12:$J$179,7,FALSE)</f>
        <v>0</v>
      </c>
      <c r="I59">
        <f>VLOOKUP(C59,策划工作进度总表!$C$12:$J$179,8,FALSE)</f>
        <v>0</v>
      </c>
    </row>
    <row r="60" spans="1:10" x14ac:dyDescent="0.2">
      <c r="A60" s="42">
        <v>44713</v>
      </c>
      <c r="C60" t="s">
        <v>340</v>
      </c>
      <c r="D60" t="s">
        <v>52</v>
      </c>
      <c r="E60" t="s">
        <v>179</v>
      </c>
      <c r="F60" t="s">
        <v>156</v>
      </c>
      <c r="G60" t="str">
        <f>VLOOKUP(C60,策划工作进度总表!$C$12:$H$179,6,FALSE)</f>
        <v>未开始</v>
      </c>
      <c r="H60">
        <f>VLOOKUP(C60,策划工作进度总表!$C$12:$J$179,7,FALSE)</f>
        <v>0</v>
      </c>
      <c r="I60">
        <f>VLOOKUP(C60,策划工作进度总表!$C$12:$J$179,8,FALSE)</f>
        <v>0</v>
      </c>
    </row>
    <row r="61" spans="1:10" x14ac:dyDescent="0.2">
      <c r="A61" s="42">
        <v>44713</v>
      </c>
      <c r="C61" t="s">
        <v>341</v>
      </c>
      <c r="D61" t="s">
        <v>52</v>
      </c>
      <c r="E61" t="s">
        <v>179</v>
      </c>
      <c r="F61" t="s">
        <v>156</v>
      </c>
      <c r="G61" t="str">
        <f>VLOOKUP(C61,策划工作进度总表!$C$12:$H$179,6,FALSE)</f>
        <v>未开始</v>
      </c>
      <c r="H61">
        <f>VLOOKUP(C61,策划工作进度总表!$C$12:$J$179,7,FALSE)</f>
        <v>0</v>
      </c>
      <c r="I61">
        <f>VLOOKUP(C61,策划工作进度总表!$C$12:$J$179,8,FALSE)</f>
        <v>0</v>
      </c>
    </row>
    <row r="62" spans="1:10" x14ac:dyDescent="0.2">
      <c r="A62" s="42">
        <v>44713</v>
      </c>
      <c r="C62" t="s">
        <v>342</v>
      </c>
      <c r="D62" t="s">
        <v>52</v>
      </c>
      <c r="E62" t="s">
        <v>179</v>
      </c>
      <c r="F62" t="s">
        <v>156</v>
      </c>
      <c r="G62" t="str">
        <f>VLOOKUP(C62,策划工作进度总表!$C$12:$H$179,6,FALSE)</f>
        <v>未开始</v>
      </c>
      <c r="H62">
        <f>VLOOKUP(C62,策划工作进度总表!$C$12:$J$179,7,FALSE)</f>
        <v>0</v>
      </c>
      <c r="I62">
        <f>VLOOKUP(C62,策划工作进度总表!$C$12:$J$179,8,FALSE)</f>
        <v>0</v>
      </c>
    </row>
    <row r="63" spans="1:10" x14ac:dyDescent="0.2">
      <c r="A63" s="42">
        <v>44713</v>
      </c>
      <c r="C63" t="s">
        <v>343</v>
      </c>
      <c r="D63" t="s">
        <v>52</v>
      </c>
      <c r="E63" t="s">
        <v>179</v>
      </c>
      <c r="F63" t="s">
        <v>156</v>
      </c>
      <c r="G63" t="str">
        <f>VLOOKUP(C63,策划工作进度总表!$C$12:$H$179,6,FALSE)</f>
        <v>未开始</v>
      </c>
      <c r="H63">
        <f>VLOOKUP(C63,策划工作进度总表!$C$12:$J$179,7,FALSE)</f>
        <v>0</v>
      </c>
      <c r="I63">
        <f>VLOOKUP(C63,策划工作进度总表!$C$12:$J$179,8,FALSE)</f>
        <v>0</v>
      </c>
    </row>
    <row r="64" spans="1:10" x14ac:dyDescent="0.2">
      <c r="A64" s="42">
        <v>44713</v>
      </c>
      <c r="C64" t="s">
        <v>344</v>
      </c>
      <c r="D64" t="s">
        <v>52</v>
      </c>
      <c r="E64" t="s">
        <v>179</v>
      </c>
      <c r="F64" t="s">
        <v>156</v>
      </c>
      <c r="G64" t="str">
        <f>VLOOKUP(C64,策划工作进度总表!$C$12:$H$179,6,FALSE)</f>
        <v>未开始</v>
      </c>
      <c r="H64">
        <f>VLOOKUP(C64,策划工作进度总表!$C$12:$J$179,7,FALSE)</f>
        <v>0</v>
      </c>
      <c r="I64">
        <f>VLOOKUP(C64,策划工作进度总表!$C$12:$J$179,8,FALSE)</f>
        <v>0</v>
      </c>
    </row>
    <row r="65" spans="1:10" x14ac:dyDescent="0.2">
      <c r="A65" s="42">
        <v>44713</v>
      </c>
      <c r="C65" t="s">
        <v>347</v>
      </c>
      <c r="D65" t="s">
        <v>52</v>
      </c>
      <c r="E65" t="s">
        <v>179</v>
      </c>
      <c r="F65" t="s">
        <v>156</v>
      </c>
      <c r="G65" t="str">
        <f>VLOOKUP(C65,策划工作进度总表!$C$12:$H$179,6,FALSE)</f>
        <v>未开始</v>
      </c>
      <c r="H65">
        <f>VLOOKUP(C65,策划工作进度总表!$C$12:$J$179,7,FALSE)</f>
        <v>0</v>
      </c>
      <c r="I65">
        <f>VLOOKUP(C65,策划工作进度总表!$C$12:$J$179,8,FALSE)</f>
        <v>0</v>
      </c>
    </row>
    <row r="66" spans="1:10" x14ac:dyDescent="0.2">
      <c r="A66" s="42">
        <v>44713</v>
      </c>
      <c r="C66" t="s">
        <v>348</v>
      </c>
      <c r="D66" t="s">
        <v>52</v>
      </c>
      <c r="E66" t="s">
        <v>179</v>
      </c>
      <c r="F66" t="s">
        <v>156</v>
      </c>
      <c r="G66" t="str">
        <f>VLOOKUP(C66,策划工作进度总表!$C$12:$H$179,6,FALSE)</f>
        <v>未开始</v>
      </c>
      <c r="H66">
        <f>VLOOKUP(C66,策划工作进度总表!$C$12:$J$179,7,FALSE)</f>
        <v>0</v>
      </c>
      <c r="I66">
        <f>VLOOKUP(C66,策划工作进度总表!$C$12:$J$179,8,FALSE)</f>
        <v>0</v>
      </c>
    </row>
    <row r="67" spans="1:10" x14ac:dyDescent="0.2">
      <c r="A67" s="42">
        <v>44713</v>
      </c>
      <c r="C67" t="s">
        <v>364</v>
      </c>
      <c r="D67" t="s">
        <v>52</v>
      </c>
      <c r="E67" t="s">
        <v>228</v>
      </c>
      <c r="F67" t="s">
        <v>206</v>
      </c>
      <c r="G67" t="str">
        <f>VLOOKUP(C67,策划工作进度总表!$C$12:$H$179,6,FALSE)</f>
        <v>未开始</v>
      </c>
      <c r="H67">
        <f>VLOOKUP(C67,策划工作进度总表!$C$12:$J$179,7,FALSE)</f>
        <v>0</v>
      </c>
      <c r="I67">
        <f>VLOOKUP(C67,策划工作进度总表!$C$12:$J$179,8,FALSE)</f>
        <v>0</v>
      </c>
    </row>
    <row r="68" spans="1:10" x14ac:dyDescent="0.2">
      <c r="A68" s="42">
        <v>44713</v>
      </c>
      <c r="C68" t="s">
        <v>366</v>
      </c>
      <c r="D68" t="s">
        <v>52</v>
      </c>
      <c r="E68" t="s">
        <v>204</v>
      </c>
      <c r="F68" s="44" t="s">
        <v>198</v>
      </c>
      <c r="G68" t="str">
        <f>VLOOKUP(C68,策划工作进度总表!$C$12:$H$179,6,FALSE)</f>
        <v>完成</v>
      </c>
      <c r="H68">
        <f>VLOOKUP(C68,策划工作进度总表!$C$12:$J$179,7,FALSE)</f>
        <v>0</v>
      </c>
      <c r="I68">
        <f>VLOOKUP(C68,策划工作进度总表!$C$12:$J$179,8,FALSE)</f>
        <v>0</v>
      </c>
    </row>
    <row r="69" spans="1:10" x14ac:dyDescent="0.2">
      <c r="A69" s="42">
        <v>44713</v>
      </c>
      <c r="C69" t="s">
        <v>367</v>
      </c>
      <c r="D69" t="s">
        <v>52</v>
      </c>
      <c r="E69" t="s">
        <v>204</v>
      </c>
      <c r="F69" s="44" t="s">
        <v>198</v>
      </c>
      <c r="G69" t="str">
        <f>VLOOKUP(C69,策划工作进度总表!$C$12:$H$179,6,FALSE)</f>
        <v>未开始</v>
      </c>
      <c r="H69">
        <f>VLOOKUP(C69,策划工作进度总表!$C$12:$J$179,7,FALSE)</f>
        <v>0</v>
      </c>
      <c r="I69">
        <f>VLOOKUP(C69,策划工作进度总表!$C$12:$J$179,8,FALSE)</f>
        <v>0</v>
      </c>
    </row>
    <row r="70" spans="1:10" x14ac:dyDescent="0.2">
      <c r="A70" s="42">
        <v>44805</v>
      </c>
      <c r="B70">
        <v>2</v>
      </c>
      <c r="C70" t="s">
        <v>88</v>
      </c>
      <c r="D70" t="s">
        <v>52</v>
      </c>
      <c r="E70" t="s">
        <v>204</v>
      </c>
      <c r="F70" t="s">
        <v>206</v>
      </c>
      <c r="G70" t="str">
        <f>VLOOKUP(C70,策划工作进度总表!$C$12:$H$179,6,FALSE)</f>
        <v>未开始</v>
      </c>
      <c r="H70">
        <f>VLOOKUP(C70,策划工作进度总表!$C$12:$J$179,7,FALSE)</f>
        <v>0</v>
      </c>
      <c r="I70">
        <f>VLOOKUP(C70,策划工作进度总表!$C$12:$J$179,8,FALSE)</f>
        <v>0</v>
      </c>
      <c r="J70" t="s">
        <v>157</v>
      </c>
    </row>
    <row r="71" spans="1:10" x14ac:dyDescent="0.2">
      <c r="A71" s="42">
        <v>44805</v>
      </c>
      <c r="B71">
        <v>3</v>
      </c>
      <c r="C71" t="s">
        <v>108</v>
      </c>
      <c r="D71" t="s">
        <v>52</v>
      </c>
      <c r="E71" t="s">
        <v>228</v>
      </c>
      <c r="F71" s="45" t="s">
        <v>206</v>
      </c>
      <c r="G71" t="str">
        <f>VLOOKUP(C71,策划工作进度总表!$C$12:$H$179,6,FALSE)</f>
        <v>未开始</v>
      </c>
      <c r="H71" t="str">
        <f>VLOOKUP(C71,策划工作进度总表!$C$12:$J$179,7,FALSE)</f>
        <v>未开始</v>
      </c>
      <c r="I71" t="str">
        <f>VLOOKUP(C71,策划工作进度总表!$C$12:$J$179,8,FALSE)</f>
        <v>未开始</v>
      </c>
      <c r="J71" t="s">
        <v>52</v>
      </c>
    </row>
    <row r="72" spans="1:10" x14ac:dyDescent="0.2">
      <c r="A72" s="42">
        <v>44805</v>
      </c>
      <c r="C72" t="s">
        <v>101</v>
      </c>
      <c r="D72" t="s">
        <v>52</v>
      </c>
      <c r="E72" t="s">
        <v>228</v>
      </c>
      <c r="F72" t="s">
        <v>156</v>
      </c>
      <c r="G72" t="str">
        <f>VLOOKUP(C72,策划工作进度总表!$C$12:$H$179,6,FALSE)</f>
        <v>未开始</v>
      </c>
      <c r="H72" t="str">
        <f>VLOOKUP(C72,策划工作进度总表!$C$12:$J$179,7,FALSE)</f>
        <v>未开始</v>
      </c>
      <c r="I72" t="str">
        <f>VLOOKUP(C72,策划工作进度总表!$C$12:$J$179,8,FALSE)</f>
        <v>未开始</v>
      </c>
      <c r="J72" t="s">
        <v>52</v>
      </c>
    </row>
    <row r="73" spans="1:10" x14ac:dyDescent="0.2">
      <c r="A73" s="42">
        <v>44805</v>
      </c>
      <c r="C73" t="s">
        <v>345</v>
      </c>
      <c r="D73" t="s">
        <v>52</v>
      </c>
      <c r="E73" t="s">
        <v>179</v>
      </c>
      <c r="F73" t="s">
        <v>156</v>
      </c>
      <c r="G73" t="str">
        <f>VLOOKUP(C73,策划工作进度总表!$C$12:$H$179,6,FALSE)</f>
        <v>未开始</v>
      </c>
      <c r="H73">
        <f>VLOOKUP(C73,策划工作进度总表!$C$12:$J$179,7,FALSE)</f>
        <v>0</v>
      </c>
      <c r="I73">
        <f>VLOOKUP(C73,策划工作进度总表!$C$12:$J$179,8,FALSE)</f>
        <v>0</v>
      </c>
    </row>
    <row r="74" spans="1:10" x14ac:dyDescent="0.2">
      <c r="A74" s="42">
        <v>44805</v>
      </c>
      <c r="C74" t="s">
        <v>346</v>
      </c>
      <c r="D74" t="s">
        <v>52</v>
      </c>
      <c r="E74" t="s">
        <v>179</v>
      </c>
      <c r="F74" t="s">
        <v>156</v>
      </c>
      <c r="G74" t="str">
        <f>VLOOKUP(C74,策划工作进度总表!$C$12:$H$179,6,FALSE)</f>
        <v>未开始</v>
      </c>
      <c r="H74">
        <f>VLOOKUP(C74,策划工作进度总表!$C$12:$J$179,7,FALSE)</f>
        <v>0</v>
      </c>
      <c r="I74">
        <f>VLOOKUP(C74,策划工作进度总表!$C$12:$J$179,8,FALSE)</f>
        <v>0</v>
      </c>
    </row>
    <row r="75" spans="1:10" x14ac:dyDescent="0.2">
      <c r="A75" s="42">
        <v>44805</v>
      </c>
      <c r="C75" t="s">
        <v>349</v>
      </c>
      <c r="D75" t="s">
        <v>52</v>
      </c>
      <c r="E75" t="s">
        <v>350</v>
      </c>
      <c r="F75" s="44" t="s">
        <v>351</v>
      </c>
      <c r="G75" t="str">
        <f>VLOOKUP(C75,策划工作进度总表!$C$12:$H$179,6,FALSE)</f>
        <v>完成</v>
      </c>
      <c r="H75">
        <f>VLOOKUP(C75,策划工作进度总表!$C$12:$J$179,7,FALSE)</f>
        <v>0</v>
      </c>
      <c r="I75">
        <f>VLOOKUP(C75,策划工作进度总表!$C$12:$J$179,8,FALSE)</f>
        <v>0</v>
      </c>
    </row>
    <row r="76" spans="1:10" x14ac:dyDescent="0.2">
      <c r="A76" s="42">
        <v>44805</v>
      </c>
      <c r="C76" t="s">
        <v>352</v>
      </c>
      <c r="D76" t="s">
        <v>52</v>
      </c>
      <c r="E76" t="s">
        <v>228</v>
      </c>
      <c r="F76" s="45" t="s">
        <v>206</v>
      </c>
      <c r="G76" t="str">
        <f>VLOOKUP(C76,策划工作进度总表!$C$12:$H$179,6,FALSE)</f>
        <v>完成</v>
      </c>
      <c r="H76" t="str">
        <f>VLOOKUP(C76,策划工作进度总表!$C$12:$J$179,7,FALSE)</f>
        <v>未开始</v>
      </c>
      <c r="I76" t="str">
        <f>VLOOKUP(C76,策划工作进度总表!$C$12:$J$179,8,FALSE)</f>
        <v>未开始</v>
      </c>
    </row>
    <row r="77" spans="1:10" x14ac:dyDescent="0.2">
      <c r="A77" s="42">
        <v>44805</v>
      </c>
      <c r="C77" t="s">
        <v>353</v>
      </c>
      <c r="D77" t="s">
        <v>52</v>
      </c>
      <c r="E77" t="s">
        <v>228</v>
      </c>
      <c r="F77" s="45" t="s">
        <v>206</v>
      </c>
      <c r="G77" t="str">
        <f>VLOOKUP(C77,策划工作进度总表!$C$12:$H$179,6,FALSE)</f>
        <v>完成</v>
      </c>
      <c r="H77" t="str">
        <f>VLOOKUP(C77,策划工作进度总表!$C$12:$J$179,7,FALSE)</f>
        <v>未开始</v>
      </c>
      <c r="I77" t="str">
        <f>VLOOKUP(C77,策划工作进度总表!$C$12:$J$179,8,FALSE)</f>
        <v>未开始</v>
      </c>
    </row>
    <row r="78" spans="1:10" x14ac:dyDescent="0.2">
      <c r="A78" s="42">
        <v>44805</v>
      </c>
      <c r="C78" t="s">
        <v>355</v>
      </c>
      <c r="D78" t="s">
        <v>52</v>
      </c>
      <c r="E78" t="s">
        <v>228</v>
      </c>
      <c r="F78" s="45" t="s">
        <v>206</v>
      </c>
      <c r="G78" t="str">
        <f>VLOOKUP(C78,策划工作进度总表!$C$12:$H$179,6,FALSE)</f>
        <v>未开始</v>
      </c>
      <c r="H78" t="str">
        <f>VLOOKUP(C78,策划工作进度总表!$C$12:$J$179,7,FALSE)</f>
        <v>未开始</v>
      </c>
      <c r="I78" t="str">
        <f>VLOOKUP(C78,策划工作进度总表!$C$12:$J$179,8,FALSE)</f>
        <v>未开始</v>
      </c>
    </row>
    <row r="79" spans="1:10" x14ac:dyDescent="0.2">
      <c r="A79" s="42">
        <v>44805</v>
      </c>
      <c r="C79" t="s">
        <v>356</v>
      </c>
      <c r="D79" t="s">
        <v>52</v>
      </c>
      <c r="E79" t="s">
        <v>228</v>
      </c>
      <c r="F79" t="s">
        <v>206</v>
      </c>
      <c r="G79" t="str">
        <f>VLOOKUP(C79,策划工作进度总表!$C$12:$H$179,6,FALSE)</f>
        <v>进行中</v>
      </c>
      <c r="H79" t="str">
        <f>VLOOKUP(C79,策划工作进度总表!$C$12:$J$179,7,FALSE)</f>
        <v>未开始</v>
      </c>
      <c r="I79" t="str">
        <f>VLOOKUP(C79,策划工作进度总表!$C$12:$J$179,8,FALSE)</f>
        <v>未开始</v>
      </c>
      <c r="J79" t="s">
        <v>157</v>
      </c>
    </row>
    <row r="80" spans="1:10" x14ac:dyDescent="0.2">
      <c r="A80" s="42">
        <v>44805</v>
      </c>
      <c r="C80" t="s">
        <v>357</v>
      </c>
      <c r="D80" t="s">
        <v>52</v>
      </c>
      <c r="E80" t="s">
        <v>228</v>
      </c>
      <c r="F80" t="s">
        <v>206</v>
      </c>
      <c r="G80" t="str">
        <f>VLOOKUP(C80,策划工作进度总表!$C$12:$H$179,6,FALSE)</f>
        <v>进行中</v>
      </c>
      <c r="H80" t="str">
        <f>VLOOKUP(C80,策划工作进度总表!$C$12:$J$179,7,FALSE)</f>
        <v>未开始</v>
      </c>
      <c r="I80" t="str">
        <f>VLOOKUP(C80,策划工作进度总表!$C$12:$J$179,8,FALSE)</f>
        <v>未开始</v>
      </c>
      <c r="J80" t="s">
        <v>157</v>
      </c>
    </row>
    <row r="81" spans="1:10" x14ac:dyDescent="0.2">
      <c r="A81" s="42">
        <v>44805</v>
      </c>
      <c r="C81" t="s">
        <v>358</v>
      </c>
      <c r="D81" t="s">
        <v>52</v>
      </c>
      <c r="E81" t="s">
        <v>228</v>
      </c>
      <c r="F81" t="s">
        <v>206</v>
      </c>
      <c r="G81" t="str">
        <f>VLOOKUP(C81,策划工作进度总表!$C$12:$H$179,6,FALSE)</f>
        <v>未开始</v>
      </c>
      <c r="H81" t="str">
        <f>VLOOKUP(C81,策划工作进度总表!$C$12:$J$179,7,FALSE)</f>
        <v>未开始</v>
      </c>
      <c r="I81" t="str">
        <f>VLOOKUP(C81,策划工作进度总表!$C$12:$J$179,8,FALSE)</f>
        <v>未开始</v>
      </c>
      <c r="J81" t="s">
        <v>157</v>
      </c>
    </row>
    <row r="82" spans="1:10" x14ac:dyDescent="0.2">
      <c r="A82" s="42">
        <v>44805</v>
      </c>
      <c r="C82" t="s">
        <v>359</v>
      </c>
      <c r="D82" t="s">
        <v>52</v>
      </c>
      <c r="E82" t="s">
        <v>228</v>
      </c>
      <c r="F82" t="s">
        <v>206</v>
      </c>
      <c r="G82" t="str">
        <f>VLOOKUP(C82,策划工作进度总表!$C$12:$H$179,6,FALSE)</f>
        <v>未开始</v>
      </c>
      <c r="H82">
        <f>VLOOKUP(C82,策划工作进度总表!$C$12:$J$179,7,FALSE)</f>
        <v>0</v>
      </c>
      <c r="I82">
        <f>VLOOKUP(C82,策划工作进度总表!$C$12:$J$179,8,FALSE)</f>
        <v>0</v>
      </c>
      <c r="J82" t="s">
        <v>157</v>
      </c>
    </row>
    <row r="83" spans="1:10" x14ac:dyDescent="0.2">
      <c r="A83" s="42">
        <v>44805</v>
      </c>
      <c r="C83" t="s">
        <v>360</v>
      </c>
      <c r="D83" t="s">
        <v>52</v>
      </c>
      <c r="E83" t="s">
        <v>228</v>
      </c>
      <c r="F83" t="s">
        <v>206</v>
      </c>
      <c r="G83" t="str">
        <f>VLOOKUP(C83,策划工作进度总表!$C$12:$H$179,6,FALSE)</f>
        <v>未开始</v>
      </c>
      <c r="H83">
        <f>VLOOKUP(C83,策划工作进度总表!$C$12:$J$179,7,FALSE)</f>
        <v>0</v>
      </c>
      <c r="I83">
        <f>VLOOKUP(C83,策划工作进度总表!$C$12:$J$179,8,FALSE)</f>
        <v>0</v>
      </c>
      <c r="J83" t="s">
        <v>157</v>
      </c>
    </row>
    <row r="84" spans="1:10" x14ac:dyDescent="0.2">
      <c r="A84" s="42">
        <v>44805</v>
      </c>
      <c r="C84" t="s">
        <v>361</v>
      </c>
      <c r="D84" t="s">
        <v>52</v>
      </c>
      <c r="E84" t="s">
        <v>228</v>
      </c>
      <c r="F84" t="s">
        <v>206</v>
      </c>
      <c r="G84" t="str">
        <f>VLOOKUP(C84,策划工作进度总表!$C$12:$H$179,6,FALSE)</f>
        <v>未开始</v>
      </c>
      <c r="H84">
        <f>VLOOKUP(C84,策划工作进度总表!$C$12:$J$179,7,FALSE)</f>
        <v>0</v>
      </c>
      <c r="I84">
        <f>VLOOKUP(C84,策划工作进度总表!$C$12:$J$179,8,FALSE)</f>
        <v>0</v>
      </c>
      <c r="J84" t="s">
        <v>157</v>
      </c>
    </row>
    <row r="85" spans="1:10" x14ac:dyDescent="0.2">
      <c r="A85" s="42">
        <v>44805</v>
      </c>
      <c r="C85" t="s">
        <v>362</v>
      </c>
      <c r="D85" t="s">
        <v>52</v>
      </c>
      <c r="E85" t="s">
        <v>228</v>
      </c>
      <c r="F85" t="s">
        <v>206</v>
      </c>
      <c r="G85" t="str">
        <f>VLOOKUP(C85,策划工作进度总表!$C$12:$H$179,6,FALSE)</f>
        <v>完成</v>
      </c>
      <c r="H85">
        <f>VLOOKUP(C85,策划工作进度总表!$C$12:$J$179,7,FALSE)</f>
        <v>0</v>
      </c>
      <c r="I85">
        <f>VLOOKUP(C85,策划工作进度总表!$C$12:$J$179,8,FALSE)</f>
        <v>0</v>
      </c>
      <c r="J85" t="s">
        <v>157</v>
      </c>
    </row>
    <row r="86" spans="1:10" x14ac:dyDescent="0.2">
      <c r="A86" s="42">
        <v>44805</v>
      </c>
      <c r="C86" t="s">
        <v>363</v>
      </c>
      <c r="D86" t="s">
        <v>52</v>
      </c>
      <c r="E86" t="s">
        <v>228</v>
      </c>
      <c r="F86" t="s">
        <v>156</v>
      </c>
      <c r="G86" t="str">
        <f>VLOOKUP(C86,策划工作进度总表!$C$12:$H$179,6,FALSE)</f>
        <v>未开始</v>
      </c>
      <c r="H86" t="str">
        <f>VLOOKUP(C86,策划工作进度总表!$C$12:$J$179,7,FALSE)</f>
        <v>未开始</v>
      </c>
      <c r="I86" t="str">
        <f>VLOOKUP(C86,策划工作进度总表!$C$12:$J$179,8,FALSE)</f>
        <v>未开始</v>
      </c>
    </row>
    <row r="87" spans="1:10" x14ac:dyDescent="0.2">
      <c r="A87" s="42">
        <v>44805</v>
      </c>
      <c r="C87" t="s">
        <v>365</v>
      </c>
      <c r="D87" t="s">
        <v>52</v>
      </c>
      <c r="E87" t="s">
        <v>204</v>
      </c>
      <c r="F87" s="44" t="s">
        <v>198</v>
      </c>
      <c r="G87" t="str">
        <f>VLOOKUP(C87,策划工作进度总表!$C$12:$H$179,6,FALSE)</f>
        <v>完成</v>
      </c>
      <c r="H87" t="str">
        <f>VLOOKUP(C87,策划工作进度总表!$C$12:$J$179,7,FALSE)</f>
        <v>未开始</v>
      </c>
      <c r="I87" t="str">
        <f>VLOOKUP(C87,策划工作进度总表!$C$12:$J$179,8,FALSE)</f>
        <v>未开始</v>
      </c>
      <c r="J87" t="s">
        <v>10</v>
      </c>
    </row>
    <row r="88" spans="1:10" x14ac:dyDescent="0.2">
      <c r="A88" s="42">
        <v>44805</v>
      </c>
      <c r="C88" t="s">
        <v>369</v>
      </c>
      <c r="D88" t="s">
        <v>52</v>
      </c>
      <c r="E88" t="s">
        <v>228</v>
      </c>
      <c r="F88" t="s">
        <v>206</v>
      </c>
      <c r="G88" t="str">
        <f>VLOOKUP(C88,策划工作进度总表!$C$12:$H$179,6,FALSE)</f>
        <v>未开始</v>
      </c>
      <c r="H88" t="str">
        <f>VLOOKUP(C88,策划工作进度总表!$C$12:$J$179,7,FALSE)</f>
        <v>未开始</v>
      </c>
      <c r="I88" t="str">
        <f>VLOOKUP(C88,策划工作进度总表!$C$12:$J$179,8,FALSE)</f>
        <v>未开始</v>
      </c>
    </row>
    <row r="89" spans="1:10" x14ac:dyDescent="0.2">
      <c r="A89" s="42">
        <v>44805</v>
      </c>
      <c r="C89" t="s">
        <v>370</v>
      </c>
      <c r="D89" t="s">
        <v>52</v>
      </c>
      <c r="E89" t="s">
        <v>371</v>
      </c>
      <c r="F89" s="44" t="s">
        <v>351</v>
      </c>
      <c r="G89" t="str">
        <f>VLOOKUP(C89,策划工作进度总表!$C$12:$H$179,6,FALSE)</f>
        <v>完成</v>
      </c>
      <c r="H89" t="str">
        <f>VLOOKUP(C89,策划工作进度总表!$C$12:$J$179,7,FALSE)</f>
        <v>未开始</v>
      </c>
      <c r="I89" t="str">
        <f>VLOOKUP(C89,策划工作进度总表!$C$12:$J$179,8,FALSE)</f>
        <v>未开始</v>
      </c>
    </row>
    <row r="90" spans="1:10" x14ac:dyDescent="0.2">
      <c r="A90" s="42">
        <v>44805</v>
      </c>
      <c r="C90" t="s">
        <v>372</v>
      </c>
      <c r="D90" t="s">
        <v>52</v>
      </c>
      <c r="E90" t="s">
        <v>228</v>
      </c>
      <c r="F90" t="s">
        <v>206</v>
      </c>
      <c r="G90" t="str">
        <f>VLOOKUP(C90,策划工作进度总表!$C$12:$H$179,6,FALSE)</f>
        <v>未开始</v>
      </c>
      <c r="H90" t="str">
        <f>VLOOKUP(C90,策划工作进度总表!$C$12:$J$179,7,FALSE)</f>
        <v>未开始</v>
      </c>
      <c r="I90" t="str">
        <f>VLOOKUP(C90,策划工作进度总表!$C$12:$J$179,8,FALSE)</f>
        <v>未开始</v>
      </c>
    </row>
    <row r="91" spans="1:10" x14ac:dyDescent="0.2">
      <c r="A91" s="42">
        <v>44805</v>
      </c>
      <c r="C91" t="s">
        <v>373</v>
      </c>
      <c r="D91" t="s">
        <v>52</v>
      </c>
      <c r="E91" t="s">
        <v>228</v>
      </c>
      <c r="F91" t="s">
        <v>206</v>
      </c>
      <c r="G91" t="str">
        <f>VLOOKUP(C91,策划工作进度总表!$C$12:$H$179,6,FALSE)</f>
        <v>未开始</v>
      </c>
      <c r="H91" t="str">
        <f>VLOOKUP(C91,策划工作进度总表!$C$12:$J$179,7,FALSE)</f>
        <v>未开始</v>
      </c>
      <c r="I91" t="str">
        <f>VLOOKUP(C91,策划工作进度总表!$C$12:$J$179,8,FALSE)</f>
        <v>未开始</v>
      </c>
    </row>
    <row r="92" spans="1:10" x14ac:dyDescent="0.2">
      <c r="A92" s="42">
        <v>44805</v>
      </c>
      <c r="C92" t="s">
        <v>374</v>
      </c>
      <c r="D92" t="s">
        <v>52</v>
      </c>
      <c r="E92" t="s">
        <v>228</v>
      </c>
      <c r="F92" t="s">
        <v>206</v>
      </c>
      <c r="G92" t="str">
        <f>VLOOKUP(C92,策划工作进度总表!$C$12:$H$179,6,FALSE)</f>
        <v>未开始</v>
      </c>
      <c r="H92" t="str">
        <f>VLOOKUP(C92,策划工作进度总表!$C$12:$J$179,7,FALSE)</f>
        <v>未开始</v>
      </c>
      <c r="I92" t="str">
        <f>VLOOKUP(C92,策划工作进度总表!$C$12:$J$179,8,FALSE)</f>
        <v>未开始</v>
      </c>
    </row>
    <row r="93" spans="1:10" x14ac:dyDescent="0.2">
      <c r="A93" s="42">
        <v>44805</v>
      </c>
      <c r="C93" t="s">
        <v>375</v>
      </c>
      <c r="D93" t="s">
        <v>52</v>
      </c>
      <c r="E93" t="s">
        <v>228</v>
      </c>
      <c r="F93" t="s">
        <v>206</v>
      </c>
      <c r="G93" t="str">
        <f>VLOOKUP(C93,策划工作进度总表!$C$12:$H$179,6,FALSE)</f>
        <v>未开始</v>
      </c>
      <c r="H93" t="str">
        <f>VLOOKUP(C93,策划工作进度总表!$C$12:$J$179,7,FALSE)</f>
        <v>未开始</v>
      </c>
      <c r="I93" t="str">
        <f>VLOOKUP(C93,策划工作进度总表!$C$12:$J$179,8,FALSE)</f>
        <v>未开始</v>
      </c>
    </row>
    <row r="94" spans="1:10" x14ac:dyDescent="0.2">
      <c r="A94" s="42">
        <v>44805</v>
      </c>
      <c r="C94" t="s">
        <v>376</v>
      </c>
      <c r="D94" t="s">
        <v>52</v>
      </c>
      <c r="E94" t="s">
        <v>228</v>
      </c>
      <c r="F94" t="s">
        <v>206</v>
      </c>
      <c r="G94" t="str">
        <f>VLOOKUP(C94,策划工作进度总表!$C$12:$H$179,6,FALSE)</f>
        <v>未开始</v>
      </c>
      <c r="H94" t="str">
        <f>VLOOKUP(C94,策划工作进度总表!$C$12:$J$179,7,FALSE)</f>
        <v>完成</v>
      </c>
      <c r="I94" t="str">
        <f>VLOOKUP(C94,策划工作进度总表!$C$12:$J$179,8,FALSE)</f>
        <v>未开始</v>
      </c>
      <c r="J94" t="s">
        <v>157</v>
      </c>
    </row>
    <row r="95" spans="1:10" x14ac:dyDescent="0.2">
      <c r="A95" s="42">
        <v>44805</v>
      </c>
      <c r="C95" t="s">
        <v>377</v>
      </c>
      <c r="D95" t="s">
        <v>52</v>
      </c>
      <c r="E95" t="s">
        <v>350</v>
      </c>
      <c r="F95" s="44" t="s">
        <v>351</v>
      </c>
      <c r="G95" t="str">
        <f>VLOOKUP(C95,策划工作进度总表!$C$12:$H$179,6,FALSE)</f>
        <v>进行中</v>
      </c>
      <c r="H95">
        <f>VLOOKUP(C95,策划工作进度总表!$C$12:$J$179,7,FALSE)</f>
        <v>0</v>
      </c>
      <c r="I95">
        <f>VLOOKUP(C95,策划工作进度总表!$C$12:$J$179,8,FALSE)</f>
        <v>0</v>
      </c>
    </row>
    <row r="96" spans="1:10" x14ac:dyDescent="0.2">
      <c r="A96" s="42">
        <v>44805</v>
      </c>
      <c r="C96" t="s">
        <v>378</v>
      </c>
      <c r="D96" t="s">
        <v>52</v>
      </c>
      <c r="E96" t="s">
        <v>350</v>
      </c>
      <c r="F96" s="44" t="s">
        <v>351</v>
      </c>
      <c r="G96" t="str">
        <f>VLOOKUP(C96,策划工作进度总表!$C$12:$H$179,6,FALSE)</f>
        <v>未开始</v>
      </c>
      <c r="H96">
        <f>VLOOKUP(C96,策划工作进度总表!$C$12:$J$179,7,FALSE)</f>
        <v>0</v>
      </c>
      <c r="I96">
        <f>VLOOKUP(C96,策划工作进度总表!$C$12:$J$179,8,FALSE)</f>
        <v>0</v>
      </c>
    </row>
    <row r="97" spans="1:10" x14ac:dyDescent="0.2">
      <c r="A97" s="42">
        <v>44805</v>
      </c>
      <c r="C97" t="s">
        <v>381</v>
      </c>
      <c r="D97" t="s">
        <v>52</v>
      </c>
      <c r="E97" t="s">
        <v>350</v>
      </c>
      <c r="F97" s="44" t="s">
        <v>351</v>
      </c>
      <c r="G97" t="str">
        <f>VLOOKUP(C97,策划工作进度总表!$C$12:$H$179,6,FALSE)</f>
        <v>进行中</v>
      </c>
      <c r="H97">
        <f>VLOOKUP(C97,策划工作进度总表!$C$12:$J$179,7,FALSE)</f>
        <v>0</v>
      </c>
      <c r="I97">
        <f>VLOOKUP(C97,策划工作进度总表!$C$12:$J$179,8,FALSE)</f>
        <v>0</v>
      </c>
    </row>
    <row r="98" spans="1:10" x14ac:dyDescent="0.2">
      <c r="A98" s="42">
        <v>44805</v>
      </c>
      <c r="C98" t="s">
        <v>383</v>
      </c>
      <c r="D98" t="s">
        <v>52</v>
      </c>
      <c r="E98" t="s">
        <v>228</v>
      </c>
      <c r="F98" t="s">
        <v>206</v>
      </c>
      <c r="G98" t="str">
        <f>VLOOKUP(C98,策划工作进度总表!$C$12:$H$179,6,FALSE)</f>
        <v>未开始</v>
      </c>
      <c r="H98" t="str">
        <f>VLOOKUP(C98,策划工作进度总表!$C$12:$J$179,7,FALSE)</f>
        <v>未开始</v>
      </c>
      <c r="I98" t="str">
        <f>VLOOKUP(C98,策划工作进度总表!$C$12:$J$179,8,FALSE)</f>
        <v>未开始</v>
      </c>
    </row>
    <row r="99" spans="1:10" x14ac:dyDescent="0.2">
      <c r="A99" s="42">
        <v>44896</v>
      </c>
      <c r="B99">
        <v>2</v>
      </c>
      <c r="C99" t="s">
        <v>97</v>
      </c>
      <c r="D99" t="s">
        <v>52</v>
      </c>
      <c r="E99" t="s">
        <v>204</v>
      </c>
      <c r="F99" t="s">
        <v>206</v>
      </c>
      <c r="G99" t="str">
        <f>VLOOKUP(C99,策划工作进度总表!$C$12:$H$179,6,FALSE)</f>
        <v>未开始</v>
      </c>
      <c r="H99">
        <f>VLOOKUP(C99,策划工作进度总表!$C$12:$J$179,7,FALSE)</f>
        <v>0</v>
      </c>
      <c r="I99">
        <f>VLOOKUP(C99,策划工作进度总表!$C$12:$J$179,8,FALSE)</f>
        <v>0</v>
      </c>
      <c r="J99" t="s">
        <v>52</v>
      </c>
    </row>
    <row r="100" spans="1:10" x14ac:dyDescent="0.2">
      <c r="A100" s="42">
        <v>44896</v>
      </c>
      <c r="C100" t="s">
        <v>354</v>
      </c>
      <c r="D100" t="s">
        <v>52</v>
      </c>
      <c r="E100" t="s">
        <v>228</v>
      </c>
      <c r="F100" s="45" t="s">
        <v>206</v>
      </c>
      <c r="G100" t="str">
        <f>VLOOKUP(C100,策划工作进度总表!$C$12:$H$179,6,FALSE)</f>
        <v>未开始</v>
      </c>
      <c r="H100" t="str">
        <f>VLOOKUP(C100,策划工作进度总表!$C$12:$J$179,7,FALSE)</f>
        <v>未开始</v>
      </c>
      <c r="I100" t="str">
        <f>VLOOKUP(C100,策划工作进度总表!$C$12:$J$179,8,FALSE)</f>
        <v>未开始</v>
      </c>
    </row>
    <row r="101" spans="1:10" x14ac:dyDescent="0.2">
      <c r="A101" s="42">
        <v>44896</v>
      </c>
      <c r="C101" t="s">
        <v>368</v>
      </c>
      <c r="D101" t="s">
        <v>52</v>
      </c>
      <c r="E101" t="s">
        <v>204</v>
      </c>
      <c r="F101" s="19" t="s">
        <v>198</v>
      </c>
      <c r="G101" t="str">
        <f>VLOOKUP(C101,策划工作进度总表!$C$12:$H$179,6,FALSE)</f>
        <v>未开始</v>
      </c>
      <c r="H101">
        <f>VLOOKUP(C101,策划工作进度总表!$C$12:$J$179,7,FALSE)</f>
        <v>0</v>
      </c>
      <c r="I101">
        <f>VLOOKUP(C101,策划工作进度总表!$C$12:$J$179,8,FALSE)</f>
        <v>0</v>
      </c>
    </row>
    <row r="102" spans="1:10" x14ac:dyDescent="0.2">
      <c r="A102" s="42">
        <v>44896</v>
      </c>
      <c r="C102" t="s">
        <v>379</v>
      </c>
      <c r="D102" t="s">
        <v>52</v>
      </c>
      <c r="E102" t="s">
        <v>204</v>
      </c>
      <c r="F102" t="s">
        <v>198</v>
      </c>
      <c r="G102" t="str">
        <f>VLOOKUP(C102,策划工作进度总表!$C$12:$H$179,6,FALSE)</f>
        <v>完成</v>
      </c>
      <c r="H102">
        <f>VLOOKUP(C102,策划工作进度总表!$C$12:$J$179,7,FALSE)</f>
        <v>0</v>
      </c>
      <c r="I102">
        <f>VLOOKUP(C102,策划工作进度总表!$C$12:$J$179,8,FALSE)</f>
        <v>0</v>
      </c>
      <c r="J102" t="s">
        <v>157</v>
      </c>
    </row>
    <row r="103" spans="1:10" x14ac:dyDescent="0.2">
      <c r="A103" s="42">
        <v>44896</v>
      </c>
      <c r="C103" t="s">
        <v>380</v>
      </c>
      <c r="D103" t="s">
        <v>52</v>
      </c>
      <c r="E103" t="s">
        <v>204</v>
      </c>
      <c r="F103" t="s">
        <v>198</v>
      </c>
      <c r="G103" t="str">
        <f>VLOOKUP(C103,策划工作进度总表!$C$12:$H$179,6,FALSE)</f>
        <v>完成</v>
      </c>
      <c r="H103">
        <f>VLOOKUP(C103,策划工作进度总表!$C$12:$J$179,7,FALSE)</f>
        <v>0</v>
      </c>
      <c r="I103">
        <f>VLOOKUP(C103,策划工作进度总表!$C$12:$J$179,8,FALSE)</f>
        <v>0</v>
      </c>
      <c r="J103" t="s">
        <v>157</v>
      </c>
    </row>
    <row r="104" spans="1:10" x14ac:dyDescent="0.2">
      <c r="A104" s="42">
        <v>44896</v>
      </c>
      <c r="C104" t="s">
        <v>384</v>
      </c>
      <c r="D104" t="s">
        <v>52</v>
      </c>
      <c r="E104" t="s">
        <v>371</v>
      </c>
      <c r="F104" s="44" t="s">
        <v>351</v>
      </c>
      <c r="G104" t="str">
        <f>VLOOKUP(C104,策划工作进度总表!$C$12:$H$179,6,FALSE)</f>
        <v>完成</v>
      </c>
      <c r="H104" t="str">
        <f>VLOOKUP(C104,策划工作进度总表!$C$12:$J$179,7,FALSE)</f>
        <v>未开始</v>
      </c>
      <c r="I104" t="str">
        <f>VLOOKUP(C104,策划工作进度总表!$C$12:$J$179,8,FALSE)</f>
        <v>未开始</v>
      </c>
    </row>
    <row r="105" spans="1:10" x14ac:dyDescent="0.2">
      <c r="A105" s="42">
        <v>44896</v>
      </c>
      <c r="C105" t="s">
        <v>385</v>
      </c>
      <c r="D105" t="s">
        <v>52</v>
      </c>
      <c r="E105" t="s">
        <v>179</v>
      </c>
      <c r="F105" t="s">
        <v>156</v>
      </c>
      <c r="G105" t="str">
        <f>VLOOKUP(C105,策划工作进度总表!$C$12:$H$179,6,FALSE)</f>
        <v>未开始</v>
      </c>
      <c r="H105">
        <f>VLOOKUP(C105,策划工作进度总表!$C$12:$J$179,7,FALSE)</f>
        <v>0</v>
      </c>
      <c r="I105">
        <f>VLOOKUP(C105,策划工作进度总表!$C$12:$J$179,8,FALSE)</f>
        <v>0</v>
      </c>
    </row>
    <row r="106" spans="1:10" x14ac:dyDescent="0.2">
      <c r="A106" s="42">
        <v>44896</v>
      </c>
      <c r="C106" t="s">
        <v>386</v>
      </c>
      <c r="D106" t="s">
        <v>52</v>
      </c>
      <c r="E106" t="s">
        <v>228</v>
      </c>
      <c r="F106" t="s">
        <v>206</v>
      </c>
      <c r="G106" t="str">
        <f>VLOOKUP(C106,策划工作进度总表!$C$12:$H$179,6,FALSE)</f>
        <v>未开始</v>
      </c>
      <c r="H106" t="str">
        <f>VLOOKUP(C106,策划工作进度总表!$C$12:$J$179,7,FALSE)</f>
        <v>未开始</v>
      </c>
      <c r="I106" t="str">
        <f>VLOOKUP(C106,策划工作进度总表!$C$12:$J$179,8,FALSE)</f>
        <v>未开始</v>
      </c>
    </row>
    <row r="107" spans="1:10" x14ac:dyDescent="0.2">
      <c r="A107" s="42">
        <v>44896</v>
      </c>
      <c r="C107" t="s">
        <v>387</v>
      </c>
      <c r="D107" t="s">
        <v>52</v>
      </c>
      <c r="E107" t="s">
        <v>350</v>
      </c>
      <c r="F107" s="44" t="s">
        <v>351</v>
      </c>
      <c r="G107" t="str">
        <f>VLOOKUP(C107,策划工作进度总表!$C$12:$H$179,6,FALSE)</f>
        <v>未开始</v>
      </c>
      <c r="H107" t="str">
        <f>VLOOKUP(C107,策划工作进度总表!$C$12:$J$179,7,FALSE)</f>
        <v>未开始</v>
      </c>
      <c r="I107" t="str">
        <f>VLOOKUP(C107,策划工作进度总表!$C$12:$J$179,8,FALSE)</f>
        <v>未开始</v>
      </c>
    </row>
    <row r="108" spans="1:10" x14ac:dyDescent="0.2">
      <c r="A108" s="42">
        <v>44896</v>
      </c>
      <c r="C108" t="s">
        <v>388</v>
      </c>
      <c r="D108" t="s">
        <v>52</v>
      </c>
      <c r="E108" t="s">
        <v>228</v>
      </c>
      <c r="F108" t="s">
        <v>206</v>
      </c>
      <c r="G108" t="str">
        <f>VLOOKUP(C108,策划工作进度总表!$C$12:$H$179,6,FALSE)</f>
        <v>未开始</v>
      </c>
      <c r="H108">
        <f>VLOOKUP(C108,策划工作进度总表!$C$12:$J$179,7,FALSE)</f>
        <v>0</v>
      </c>
      <c r="I108">
        <f>VLOOKUP(C108,策划工作进度总表!$C$12:$J$179,8,FALSE)</f>
        <v>0</v>
      </c>
    </row>
    <row r="109" spans="1:10" x14ac:dyDescent="0.2">
      <c r="A109" s="42">
        <v>44896</v>
      </c>
      <c r="C109" t="s">
        <v>389</v>
      </c>
      <c r="D109" t="s">
        <v>52</v>
      </c>
      <c r="E109" t="s">
        <v>228</v>
      </c>
      <c r="F109" t="s">
        <v>206</v>
      </c>
      <c r="G109" t="str">
        <f>VLOOKUP(C109,策划工作进度总表!$C$12:$H$179,6,FALSE)</f>
        <v>未开始</v>
      </c>
      <c r="H109">
        <f>VLOOKUP(C109,策划工作进度总表!$C$12:$J$179,7,FALSE)</f>
        <v>0</v>
      </c>
      <c r="I109">
        <f>VLOOKUP(C109,策划工作进度总表!$C$12:$J$179,8,FALSE)</f>
        <v>0</v>
      </c>
    </row>
    <row r="110" spans="1:10" x14ac:dyDescent="0.2">
      <c r="A110" s="42">
        <v>44896</v>
      </c>
      <c r="C110" t="s">
        <v>390</v>
      </c>
      <c r="D110" t="s">
        <v>52</v>
      </c>
      <c r="E110" t="s">
        <v>228</v>
      </c>
      <c r="F110" t="s">
        <v>206</v>
      </c>
      <c r="G110" t="str">
        <f>VLOOKUP(C110,策划工作进度总表!$C$12:$H$179,6,FALSE)</f>
        <v>未开始</v>
      </c>
      <c r="H110" t="str">
        <f>VLOOKUP(C110,策划工作进度总表!$C$12:$J$179,7,FALSE)</f>
        <v>未开始</v>
      </c>
      <c r="I110" t="str">
        <f>VLOOKUP(C110,策划工作进度总表!$C$12:$J$179,8,FALSE)</f>
        <v>未开始</v>
      </c>
    </row>
    <row r="111" spans="1:10" x14ac:dyDescent="0.2">
      <c r="A111" s="42">
        <v>44896</v>
      </c>
      <c r="C111" t="s">
        <v>396</v>
      </c>
      <c r="D111" t="s">
        <v>52</v>
      </c>
      <c r="E111" t="s">
        <v>204</v>
      </c>
      <c r="F111" t="s">
        <v>156</v>
      </c>
      <c r="G111" t="str">
        <f>VLOOKUP(C111,策划工作进度总表!$C$12:$H$179,6,FALSE)</f>
        <v>未开始</v>
      </c>
      <c r="H111" t="str">
        <f>VLOOKUP(C111,策划工作进度总表!$C$12:$J$179,7,FALSE)</f>
        <v>未开始</v>
      </c>
      <c r="I111" t="str">
        <f>VLOOKUP(C111,策划工作进度总表!$C$12:$J$179,8,FALSE)</f>
        <v>未开始</v>
      </c>
    </row>
    <row r="112" spans="1:10" x14ac:dyDescent="0.2">
      <c r="A112" s="42">
        <v>44896</v>
      </c>
      <c r="C112" t="s">
        <v>409</v>
      </c>
      <c r="D112" t="s">
        <v>52</v>
      </c>
      <c r="E112" t="s">
        <v>204</v>
      </c>
      <c r="F112" t="s">
        <v>156</v>
      </c>
      <c r="G112" t="str">
        <f>VLOOKUP(C112,策划工作进度总表!$C$12:$H$179,6,FALSE)</f>
        <v>未开始</v>
      </c>
      <c r="H112">
        <f>VLOOKUP(C112,策划工作进度总表!$C$12:$J$179,7,FALSE)</f>
        <v>0</v>
      </c>
      <c r="I112">
        <f>VLOOKUP(C112,策划工作进度总表!$C$12:$J$179,8,FALSE)</f>
        <v>0</v>
      </c>
    </row>
    <row r="113" spans="1:9" x14ac:dyDescent="0.2">
      <c r="A113" s="42">
        <v>45017</v>
      </c>
      <c r="C113" t="s">
        <v>382</v>
      </c>
      <c r="D113" t="s">
        <v>52</v>
      </c>
      <c r="E113" t="s">
        <v>204</v>
      </c>
      <c r="F113" s="19" t="s">
        <v>198</v>
      </c>
      <c r="G113" t="str">
        <f>VLOOKUP(C113,策划工作进度总表!$C$12:$H$179,6,FALSE)</f>
        <v>未开始</v>
      </c>
      <c r="H113">
        <f>VLOOKUP(C113,策划工作进度总表!$C$12:$J$179,7,FALSE)</f>
        <v>0</v>
      </c>
      <c r="I113">
        <f>VLOOKUP(C113,策划工作进度总表!$C$12:$J$179,8,FALSE)</f>
        <v>0</v>
      </c>
    </row>
    <row r="114" spans="1:9" x14ac:dyDescent="0.2">
      <c r="A114" s="42">
        <v>45017</v>
      </c>
      <c r="C114" t="s">
        <v>391</v>
      </c>
      <c r="D114" t="s">
        <v>52</v>
      </c>
      <c r="E114" t="s">
        <v>228</v>
      </c>
      <c r="F114" t="s">
        <v>206</v>
      </c>
      <c r="G114" t="str">
        <f>VLOOKUP(C114,策划工作进度总表!$C$12:$H$179,6,FALSE)</f>
        <v>未开始</v>
      </c>
      <c r="H114" t="str">
        <f>VLOOKUP(C114,策划工作进度总表!$C$12:$J$179,7,FALSE)</f>
        <v>未开始</v>
      </c>
      <c r="I114" t="str">
        <f>VLOOKUP(C114,策划工作进度总表!$C$12:$J$179,8,FALSE)</f>
        <v>未开始</v>
      </c>
    </row>
    <row r="115" spans="1:9" x14ac:dyDescent="0.2">
      <c r="A115" s="42">
        <v>45017</v>
      </c>
      <c r="C115" t="s">
        <v>392</v>
      </c>
      <c r="D115" t="s">
        <v>52</v>
      </c>
      <c r="E115" t="s">
        <v>268</v>
      </c>
      <c r="F115" t="s">
        <v>203</v>
      </c>
      <c r="G115" t="str">
        <f>VLOOKUP(C115,策划工作进度总表!$C$12:$H$179,6,FALSE)</f>
        <v>未开始</v>
      </c>
      <c r="H115" t="str">
        <f>VLOOKUP(C115,策划工作进度总表!$C$12:$J$179,7,FALSE)</f>
        <v>未开始</v>
      </c>
      <c r="I115" t="str">
        <f>VLOOKUP(C115,策划工作进度总表!$C$12:$J$179,8,FALSE)</f>
        <v>未开始</v>
      </c>
    </row>
    <row r="116" spans="1:9" x14ac:dyDescent="0.2">
      <c r="A116" s="42">
        <v>45017</v>
      </c>
      <c r="C116" t="s">
        <v>393</v>
      </c>
      <c r="D116" t="s">
        <v>52</v>
      </c>
      <c r="E116" t="s">
        <v>268</v>
      </c>
      <c r="F116" t="s">
        <v>203</v>
      </c>
      <c r="G116" t="str">
        <f>VLOOKUP(C116,策划工作进度总表!$C$12:$H$179,6,FALSE)</f>
        <v>未开始</v>
      </c>
      <c r="H116" t="str">
        <f>VLOOKUP(C116,策划工作进度总表!$C$12:$J$179,7,FALSE)</f>
        <v>未开始</v>
      </c>
      <c r="I116" t="str">
        <f>VLOOKUP(C116,策划工作进度总表!$C$12:$J$179,8,FALSE)</f>
        <v>未开始</v>
      </c>
    </row>
    <row r="117" spans="1:9" x14ac:dyDescent="0.2">
      <c r="A117" s="42">
        <v>45017</v>
      </c>
      <c r="C117" t="s">
        <v>394</v>
      </c>
      <c r="D117" t="s">
        <v>52</v>
      </c>
      <c r="E117" t="s">
        <v>268</v>
      </c>
      <c r="F117" t="s">
        <v>203</v>
      </c>
      <c r="G117" t="str">
        <f>VLOOKUP(C117,策划工作进度总表!$C$12:$H$179,6,FALSE)</f>
        <v>未开始</v>
      </c>
      <c r="H117" t="str">
        <f>VLOOKUP(C117,策划工作进度总表!$C$12:$J$179,7,FALSE)</f>
        <v>未开始</v>
      </c>
      <c r="I117" t="str">
        <f>VLOOKUP(C117,策划工作进度总表!$C$12:$J$179,8,FALSE)</f>
        <v>未开始</v>
      </c>
    </row>
    <row r="118" spans="1:9" x14ac:dyDescent="0.2">
      <c r="A118" s="42">
        <v>45017</v>
      </c>
      <c r="C118" t="s">
        <v>395</v>
      </c>
      <c r="D118" t="s">
        <v>52</v>
      </c>
      <c r="E118" t="s">
        <v>268</v>
      </c>
      <c r="F118" t="s">
        <v>203</v>
      </c>
      <c r="G118" t="str">
        <f>VLOOKUP(C118,策划工作进度总表!$C$12:$H$179,6,FALSE)</f>
        <v>未开始</v>
      </c>
      <c r="H118" t="str">
        <f>VLOOKUP(C118,策划工作进度总表!$C$12:$J$179,7,FALSE)</f>
        <v>未开始</v>
      </c>
      <c r="I118" t="str">
        <f>VLOOKUP(C118,策划工作进度总表!$C$12:$J$179,8,FALSE)</f>
        <v>未开始</v>
      </c>
    </row>
    <row r="119" spans="1:9" x14ac:dyDescent="0.2">
      <c r="A119" s="42">
        <v>45017</v>
      </c>
      <c r="C119" t="s">
        <v>397</v>
      </c>
      <c r="D119" t="s">
        <v>52</v>
      </c>
      <c r="E119" t="s">
        <v>268</v>
      </c>
      <c r="F119" t="s">
        <v>203</v>
      </c>
      <c r="G119" t="str">
        <f>VLOOKUP(C119,策划工作进度总表!$C$12:$H$179,6,FALSE)</f>
        <v>未开始</v>
      </c>
      <c r="H119" t="str">
        <f>VLOOKUP(C119,策划工作进度总表!$C$12:$J$179,7,FALSE)</f>
        <v>未开始</v>
      </c>
      <c r="I119" t="str">
        <f>VLOOKUP(C119,策划工作进度总表!$C$12:$J$179,8,FALSE)</f>
        <v>未开始</v>
      </c>
    </row>
    <row r="120" spans="1:9" x14ac:dyDescent="0.2">
      <c r="A120" s="42">
        <v>45017</v>
      </c>
      <c r="C120" t="s">
        <v>398</v>
      </c>
      <c r="D120" t="s">
        <v>52</v>
      </c>
      <c r="E120" t="s">
        <v>268</v>
      </c>
      <c r="F120" t="s">
        <v>203</v>
      </c>
      <c r="G120" t="str">
        <f>VLOOKUP(C120,策划工作进度总表!$C$12:$H$179,6,FALSE)</f>
        <v>未开始</v>
      </c>
      <c r="H120" t="str">
        <f>VLOOKUP(C120,策划工作进度总表!$C$12:$J$179,7,FALSE)</f>
        <v>未开始</v>
      </c>
      <c r="I120" t="str">
        <f>VLOOKUP(C120,策划工作进度总表!$C$12:$J$179,8,FALSE)</f>
        <v>未开始</v>
      </c>
    </row>
    <row r="121" spans="1:9" x14ac:dyDescent="0.2">
      <c r="A121" s="42">
        <v>45017</v>
      </c>
      <c r="C121" t="s">
        <v>399</v>
      </c>
      <c r="D121" t="s">
        <v>52</v>
      </c>
      <c r="E121" t="s">
        <v>268</v>
      </c>
      <c r="F121" t="s">
        <v>203</v>
      </c>
      <c r="G121" t="str">
        <f>VLOOKUP(C121,策划工作进度总表!$C$12:$H$179,6,FALSE)</f>
        <v>未开始</v>
      </c>
      <c r="H121" t="str">
        <f>VLOOKUP(C121,策划工作进度总表!$C$12:$J$179,7,FALSE)</f>
        <v>未开始</v>
      </c>
      <c r="I121" t="str">
        <f>VLOOKUP(C121,策划工作进度总表!$C$12:$J$179,8,FALSE)</f>
        <v>未开始</v>
      </c>
    </row>
    <row r="122" spans="1:9" x14ac:dyDescent="0.2">
      <c r="A122" s="42">
        <v>45017</v>
      </c>
      <c r="C122" t="s">
        <v>400</v>
      </c>
      <c r="D122" t="s">
        <v>52</v>
      </c>
      <c r="E122" t="s">
        <v>268</v>
      </c>
      <c r="F122" t="s">
        <v>156</v>
      </c>
      <c r="G122" t="str">
        <f>VLOOKUP(C122,策划工作进度总表!$C$12:$H$179,6,FALSE)</f>
        <v>未开始</v>
      </c>
      <c r="H122">
        <f>VLOOKUP(C122,策划工作进度总表!$C$12:$J$179,7,FALSE)</f>
        <v>0</v>
      </c>
      <c r="I122">
        <f>VLOOKUP(C122,策划工作进度总表!$C$12:$J$179,8,FALSE)</f>
        <v>0</v>
      </c>
    </row>
    <row r="123" spans="1:9" x14ac:dyDescent="0.2">
      <c r="A123" s="42">
        <v>45017</v>
      </c>
      <c r="C123" t="s">
        <v>401</v>
      </c>
      <c r="D123" t="s">
        <v>52</v>
      </c>
      <c r="E123" t="s">
        <v>268</v>
      </c>
      <c r="F123" t="s">
        <v>156</v>
      </c>
      <c r="G123" t="str">
        <f>VLOOKUP(C123,策划工作进度总表!$C$12:$H$179,6,FALSE)</f>
        <v>未开始</v>
      </c>
      <c r="H123" t="str">
        <f>VLOOKUP(C123,策划工作进度总表!$C$12:$J$179,7,FALSE)</f>
        <v>未开始</v>
      </c>
      <c r="I123" t="str">
        <f>VLOOKUP(C123,策划工作进度总表!$C$12:$J$179,8,FALSE)</f>
        <v>未开始</v>
      </c>
    </row>
    <row r="124" spans="1:9" x14ac:dyDescent="0.2">
      <c r="A124" s="42">
        <v>45017</v>
      </c>
      <c r="C124" t="s">
        <v>402</v>
      </c>
      <c r="D124" t="s">
        <v>52</v>
      </c>
      <c r="E124" t="s">
        <v>268</v>
      </c>
      <c r="F124" t="s">
        <v>203</v>
      </c>
      <c r="G124" t="str">
        <f>VLOOKUP(C124,策划工作进度总表!$C$12:$H$179,6,FALSE)</f>
        <v>未开始</v>
      </c>
      <c r="H124" t="str">
        <f>VLOOKUP(C124,策划工作进度总表!$C$12:$J$179,7,FALSE)</f>
        <v>未开始</v>
      </c>
      <c r="I124" t="str">
        <f>VLOOKUP(C124,策划工作进度总表!$C$12:$J$179,8,FALSE)</f>
        <v>未开始</v>
      </c>
    </row>
    <row r="125" spans="1:9" x14ac:dyDescent="0.2">
      <c r="A125" s="42">
        <v>45017</v>
      </c>
      <c r="C125" t="s">
        <v>403</v>
      </c>
      <c r="D125" t="s">
        <v>52</v>
      </c>
      <c r="E125" t="s">
        <v>268</v>
      </c>
      <c r="F125" t="s">
        <v>203</v>
      </c>
      <c r="G125" t="str">
        <f>VLOOKUP(C125,策划工作进度总表!$C$12:$H$179,6,FALSE)</f>
        <v>未开始</v>
      </c>
      <c r="H125" t="str">
        <f>VLOOKUP(C125,策划工作进度总表!$C$12:$J$179,7,FALSE)</f>
        <v>未开始</v>
      </c>
      <c r="I125" t="str">
        <f>VLOOKUP(C125,策划工作进度总表!$C$12:$J$179,8,FALSE)</f>
        <v>未开始</v>
      </c>
    </row>
    <row r="126" spans="1:9" x14ac:dyDescent="0.2">
      <c r="A126" s="42">
        <v>45017</v>
      </c>
      <c r="C126" t="s">
        <v>404</v>
      </c>
      <c r="D126" t="s">
        <v>52</v>
      </c>
      <c r="E126" t="s">
        <v>268</v>
      </c>
      <c r="F126" t="s">
        <v>203</v>
      </c>
      <c r="G126" t="str">
        <f>VLOOKUP(C126,策划工作进度总表!$C$12:$H$179,6,FALSE)</f>
        <v>未开始</v>
      </c>
      <c r="H126" t="str">
        <f>VLOOKUP(C126,策划工作进度总表!$C$12:$J$179,7,FALSE)</f>
        <v>未开始</v>
      </c>
      <c r="I126" t="str">
        <f>VLOOKUP(C126,策划工作进度总表!$C$12:$J$179,8,FALSE)</f>
        <v>未开始</v>
      </c>
    </row>
    <row r="127" spans="1:9" x14ac:dyDescent="0.2">
      <c r="A127" s="42">
        <v>45017</v>
      </c>
      <c r="C127" t="s">
        <v>405</v>
      </c>
      <c r="D127" t="s">
        <v>52</v>
      </c>
      <c r="E127" t="s">
        <v>228</v>
      </c>
      <c r="F127" t="s">
        <v>156</v>
      </c>
      <c r="G127" t="str">
        <f>VLOOKUP(C127,策划工作进度总表!$C$12:$H$179,6,FALSE)</f>
        <v>未开始</v>
      </c>
      <c r="H127">
        <f>VLOOKUP(C127,策划工作进度总表!$C$12:$J$179,7,FALSE)</f>
        <v>0</v>
      </c>
      <c r="I127">
        <f>VLOOKUP(C127,策划工作进度总表!$C$12:$J$179,8,FALSE)</f>
        <v>0</v>
      </c>
    </row>
    <row r="128" spans="1:9" x14ac:dyDescent="0.2">
      <c r="A128" s="42">
        <v>45017</v>
      </c>
      <c r="C128" t="s">
        <v>406</v>
      </c>
      <c r="D128" t="s">
        <v>52</v>
      </c>
      <c r="E128" t="s">
        <v>204</v>
      </c>
      <c r="F128" t="s">
        <v>206</v>
      </c>
      <c r="G128" t="str">
        <f>VLOOKUP(C128,策划工作进度总表!$C$12:$H$179,6,FALSE)</f>
        <v>未开始</v>
      </c>
      <c r="H128">
        <f>VLOOKUP(C128,策划工作进度总表!$C$12:$J$179,7,FALSE)</f>
        <v>0</v>
      </c>
      <c r="I128">
        <f>VLOOKUP(C128,策划工作进度总表!$C$12:$J$179,8,FALSE)</f>
        <v>0</v>
      </c>
    </row>
    <row r="129" spans="1:9" x14ac:dyDescent="0.2">
      <c r="A129" s="42">
        <v>45017</v>
      </c>
      <c r="C129" t="s">
        <v>407</v>
      </c>
      <c r="D129" t="s">
        <v>52</v>
      </c>
      <c r="E129" t="s">
        <v>179</v>
      </c>
      <c r="F129" t="s">
        <v>203</v>
      </c>
      <c r="G129" t="str">
        <f>VLOOKUP(C129,策划工作进度总表!$C$12:$H$179,6,FALSE)</f>
        <v>未开始</v>
      </c>
      <c r="H129">
        <f>VLOOKUP(C129,策划工作进度总表!$C$12:$J$179,7,FALSE)</f>
        <v>0</v>
      </c>
      <c r="I129">
        <f>VLOOKUP(C129,策划工作进度总表!$C$12:$J$179,8,FALSE)</f>
        <v>0</v>
      </c>
    </row>
    <row r="130" spans="1:9" x14ac:dyDescent="0.2">
      <c r="A130" s="42">
        <v>45017</v>
      </c>
      <c r="C130" t="s">
        <v>560</v>
      </c>
      <c r="D130" t="s">
        <v>52</v>
      </c>
      <c r="E130" t="s">
        <v>179</v>
      </c>
      <c r="F130" t="s">
        <v>198</v>
      </c>
      <c r="G130" t="str">
        <f>VLOOKUP(C130,策划工作进度总表!$C$12:$H$179,6,FALSE)</f>
        <v>未开始</v>
      </c>
      <c r="H130">
        <f>VLOOKUP(C130,策划工作进度总表!$C$12:$J$179,7,FALSE)</f>
        <v>0</v>
      </c>
      <c r="I130">
        <f>VLOOKUP(C130,策划工作进度总表!$C$12:$J$179,8,FALSE)</f>
        <v>0</v>
      </c>
    </row>
    <row r="131" spans="1:9" x14ac:dyDescent="0.2">
      <c r="A131" s="42">
        <v>45017</v>
      </c>
      <c r="C131" t="s">
        <v>408</v>
      </c>
      <c r="D131" t="s">
        <v>52</v>
      </c>
      <c r="E131" t="s">
        <v>179</v>
      </c>
      <c r="F131" t="s">
        <v>156</v>
      </c>
      <c r="G131" t="str">
        <f>VLOOKUP(C131,策划工作进度总表!$C$12:$H$179,6,FALSE)</f>
        <v>未开始</v>
      </c>
      <c r="H131">
        <f>VLOOKUP(C131,策划工作进度总表!$C$12:$J$179,7,FALSE)</f>
        <v>0</v>
      </c>
      <c r="I131">
        <f>VLOOKUP(C131,策划工作进度总表!$C$12:$J$179,8,FALSE)</f>
        <v>0</v>
      </c>
    </row>
    <row r="132" spans="1:9" x14ac:dyDescent="0.2">
      <c r="A132" s="42">
        <v>45078</v>
      </c>
      <c r="C132" t="s">
        <v>562</v>
      </c>
      <c r="D132" t="s">
        <v>52</v>
      </c>
      <c r="E132" t="s">
        <v>228</v>
      </c>
      <c r="F132" t="s">
        <v>156</v>
      </c>
      <c r="G132" t="str">
        <f>VLOOKUP(C132,策划工作进度总表!$C$12:$H$179,6,FALSE)</f>
        <v>未开始</v>
      </c>
      <c r="H132">
        <f>VLOOKUP(C132,策划工作进度总表!$C$12:$J$179,7,FALSE)</f>
        <v>0</v>
      </c>
      <c r="I132">
        <f>VLOOKUP(C132,策划工作进度总表!$C$12:$J$179,8,FALSE)</f>
        <v>0</v>
      </c>
    </row>
    <row r="133" spans="1:9" x14ac:dyDescent="0.2">
      <c r="A133" s="42">
        <v>45078</v>
      </c>
      <c r="C133" t="s">
        <v>410</v>
      </c>
      <c r="D133" t="s">
        <v>52</v>
      </c>
      <c r="E133" t="s">
        <v>268</v>
      </c>
      <c r="F133" t="s">
        <v>203</v>
      </c>
      <c r="G133" t="str">
        <f>VLOOKUP(C133,策划工作进度总表!$C$12:$H$179,6,FALSE)</f>
        <v>未开始</v>
      </c>
      <c r="H133" t="str">
        <f>VLOOKUP(C133,策划工作进度总表!$C$12:$J$179,7,FALSE)</f>
        <v>未开始</v>
      </c>
      <c r="I133" t="str">
        <f>VLOOKUP(C133,策划工作进度总表!$C$12:$J$179,8,FALSE)</f>
        <v>未开始</v>
      </c>
    </row>
    <row r="134" spans="1:9" x14ac:dyDescent="0.2">
      <c r="A134" s="42">
        <v>45078</v>
      </c>
      <c r="C134" t="s">
        <v>411</v>
      </c>
      <c r="D134" t="s">
        <v>52</v>
      </c>
      <c r="E134" t="s">
        <v>268</v>
      </c>
      <c r="F134" t="s">
        <v>203</v>
      </c>
      <c r="G134" t="str">
        <f>VLOOKUP(C134,策划工作进度总表!$C$12:$H$179,6,FALSE)</f>
        <v>未开始</v>
      </c>
      <c r="H134" t="str">
        <f>VLOOKUP(C134,策划工作进度总表!$C$12:$J$179,7,FALSE)</f>
        <v>未开始</v>
      </c>
      <c r="I134" t="str">
        <f>VLOOKUP(C134,策划工作进度总表!$C$12:$J$179,8,FALSE)</f>
        <v>未开始</v>
      </c>
    </row>
    <row r="135" spans="1:9" x14ac:dyDescent="0.2">
      <c r="A135" s="42">
        <v>45078</v>
      </c>
      <c r="C135" t="s">
        <v>412</v>
      </c>
      <c r="D135" t="s">
        <v>52</v>
      </c>
      <c r="E135" t="s">
        <v>268</v>
      </c>
      <c r="F135" t="s">
        <v>156</v>
      </c>
      <c r="G135" t="str">
        <f>VLOOKUP(C135,策划工作进度总表!$C$12:$H$179,6,FALSE)</f>
        <v>未开始</v>
      </c>
      <c r="H135" t="str">
        <f>VLOOKUP(C135,策划工作进度总表!$C$12:$J$179,7,FALSE)</f>
        <v>未开始</v>
      </c>
      <c r="I135" t="str">
        <f>VLOOKUP(C135,策划工作进度总表!$C$12:$J$179,8,FALSE)</f>
        <v>未开始</v>
      </c>
    </row>
    <row r="136" spans="1:9" x14ac:dyDescent="0.2">
      <c r="A136" s="42">
        <v>45078</v>
      </c>
      <c r="C136" t="s">
        <v>413</v>
      </c>
      <c r="D136" t="s">
        <v>52</v>
      </c>
      <c r="E136" t="s">
        <v>204</v>
      </c>
      <c r="F136" t="s">
        <v>198</v>
      </c>
      <c r="G136" t="str">
        <f>VLOOKUP(C136,策划工作进度总表!$C$12:$H$179,6,FALSE)</f>
        <v>完成</v>
      </c>
      <c r="H136" t="str">
        <f>VLOOKUP(C136,策划工作进度总表!$C$12:$J$179,7,FALSE)</f>
        <v>未开始</v>
      </c>
      <c r="I136">
        <f>VLOOKUP(C136,策划工作进度总表!$C$12:$J$179,8,FALSE)</f>
        <v>0</v>
      </c>
    </row>
    <row r="137" spans="1:9" x14ac:dyDescent="0.2">
      <c r="A137" s="42">
        <v>45078</v>
      </c>
      <c r="C137" t="s">
        <v>414</v>
      </c>
      <c r="D137" t="s">
        <v>52</v>
      </c>
      <c r="E137" t="s">
        <v>268</v>
      </c>
      <c r="F137" t="s">
        <v>203</v>
      </c>
      <c r="G137" t="str">
        <f>VLOOKUP(C137,策划工作进度总表!$C$12:$H$179,6,FALSE)</f>
        <v>未开始</v>
      </c>
      <c r="H137" t="str">
        <f>VLOOKUP(C137,策划工作进度总表!$C$12:$J$179,7,FALSE)</f>
        <v>未开始</v>
      </c>
      <c r="I137" t="str">
        <f>VLOOKUP(C137,策划工作进度总表!$C$12:$J$179,8,FALSE)</f>
        <v>未开始</v>
      </c>
    </row>
    <row r="138" spans="1:9" x14ac:dyDescent="0.2">
      <c r="A138" s="42">
        <v>45170</v>
      </c>
      <c r="C138" t="s">
        <v>415</v>
      </c>
      <c r="D138" t="s">
        <v>52</v>
      </c>
      <c r="E138" t="s">
        <v>268</v>
      </c>
      <c r="F138" t="s">
        <v>203</v>
      </c>
      <c r="G138" t="str">
        <f>VLOOKUP(C138,策划工作进度总表!$C$12:$H$179,6,FALSE)</f>
        <v>未开始</v>
      </c>
      <c r="H138" t="str">
        <f>VLOOKUP(C138,策划工作进度总表!$C$12:$J$179,7,FALSE)</f>
        <v>未开始</v>
      </c>
      <c r="I138" t="str">
        <f>VLOOKUP(C138,策划工作进度总表!$C$12:$J$179,8,FALSE)</f>
        <v>未开始</v>
      </c>
    </row>
  </sheetData>
  <autoFilter ref="A10:U138" xr:uid="{00000000-0009-0000-0000-000001000000}">
    <sortState xmlns:xlrd2="http://schemas.microsoft.com/office/spreadsheetml/2017/richdata2" ref="A11:U138">
      <sortCondition ref="A10:A138"/>
    </sortState>
  </autoFilter>
  <mergeCells count="1">
    <mergeCell ref="A1:U3"/>
  </mergeCells>
  <phoneticPr fontId="5" type="noConversion"/>
  <conditionalFormatting sqref="D11:D138 G32:U138 G23:L31 R23:U31 G11:U22">
    <cfRule type="cellIs" dxfId="463" priority="7" operator="equal">
      <formula>"完成"</formula>
    </cfRule>
  </conditionalFormatting>
  <conditionalFormatting sqref="A23:L31 R23:XFD31 A32:XFD138 A11:XFD22">
    <cfRule type="containsText" dxfId="462" priority="4" operator="containsText" text="进行中">
      <formula>NOT(ISERROR(SEARCH("进行中",A11)))</formula>
    </cfRule>
    <cfRule type="containsText" dxfId="461" priority="5" operator="containsText" text="未开始">
      <formula>NOT(ISERROR(SEARCH("未开始",A11)))</formula>
    </cfRule>
    <cfRule type="containsText" dxfId="460" priority="6" operator="containsText" text="无">
      <formula>NOT(ISERROR(SEARCH("无",A11)))</formula>
    </cfRule>
  </conditionalFormatting>
  <conditionalFormatting sqref="D11:D1048576">
    <cfRule type="containsText" dxfId="459" priority="3" operator="containsText" text="进行中">
      <formula>NOT(ISERROR(SEARCH("进行中",D11)))</formula>
    </cfRule>
  </conditionalFormatting>
  <conditionalFormatting sqref="H11:I138">
    <cfRule type="cellIs" dxfId="458" priority="1" operator="equal">
      <formula>0</formula>
    </cfRule>
  </conditionalFormatting>
  <pageMargins left="0.7" right="0.7" top="0.75" bottom="0.75" header="0.3" footer="0.3"/>
  <pageSetup paperSize="9" orientation="portrait" verticalDpi="300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00B050"/>
  </sheetPr>
  <dimension ref="A1:AE108"/>
  <sheetViews>
    <sheetView zoomScaleNormal="100" workbookViewId="0">
      <pane xSplit="3" ySplit="14" topLeftCell="D15" activePane="bottomRight" state="frozen"/>
      <selection sqref="A1:J5"/>
      <selection pane="topRight" sqref="A1:J5"/>
      <selection pane="bottomLeft" sqref="A1:J5"/>
      <selection pane="bottomRight" activeCell="C21" sqref="C21"/>
    </sheetView>
  </sheetViews>
  <sheetFormatPr defaultColWidth="9" defaultRowHeight="13.5" x14ac:dyDescent="0.15"/>
  <cols>
    <col min="1" max="2" width="9" style="47"/>
    <col min="3" max="3" width="11.5" style="47" customWidth="1"/>
    <col min="4" max="4" width="11.875" style="47" bestFit="1" customWidth="1"/>
    <col min="5" max="5" width="8.625" style="47" bestFit="1" customWidth="1"/>
    <col min="6" max="6" width="11.875" style="47" bestFit="1" customWidth="1"/>
    <col min="7" max="7" width="6.75" style="47" bestFit="1" customWidth="1"/>
    <col min="8" max="8" width="11.875" style="66" bestFit="1" customWidth="1"/>
    <col min="9" max="10" width="9.25" style="47" bestFit="1" customWidth="1"/>
    <col min="11" max="11" width="9.25" style="67" customWidth="1"/>
    <col min="12" max="12" width="11.875" style="66" bestFit="1" customWidth="1"/>
    <col min="13" max="13" width="6.75" style="47" bestFit="1" customWidth="1"/>
    <col min="14" max="14" width="9.25" style="47" bestFit="1" customWidth="1"/>
    <col min="15" max="15" width="9.25" style="67" customWidth="1"/>
    <col min="16" max="16" width="11.875" style="66" bestFit="1" customWidth="1"/>
    <col min="17" max="17" width="7.25" style="47" bestFit="1" customWidth="1"/>
    <col min="18" max="18" width="9.25" style="47" bestFit="1" customWidth="1"/>
    <col min="19" max="19" width="9.25" style="67" customWidth="1"/>
    <col min="20" max="20" width="11.875" style="66" bestFit="1" customWidth="1"/>
    <col min="21" max="21" width="6.75" style="47" bestFit="1" customWidth="1"/>
    <col min="22" max="22" width="9.25" style="47" bestFit="1" customWidth="1"/>
    <col min="23" max="23" width="9.25" style="67" customWidth="1"/>
    <col min="24" max="24" width="11.875" style="66" bestFit="1" customWidth="1"/>
    <col min="25" max="25" width="6.75" style="47" bestFit="1" customWidth="1"/>
    <col min="26" max="26" width="9.25" style="47" bestFit="1" customWidth="1"/>
    <col min="27" max="27" width="9.25" style="47" customWidth="1"/>
    <col min="28" max="28" width="11.875" style="66" bestFit="1" customWidth="1"/>
    <col min="29" max="29" width="10.625" style="47" bestFit="1" customWidth="1"/>
    <col min="30" max="30" width="9.25" style="47" bestFit="1" customWidth="1"/>
    <col min="31" max="31" width="9" style="67"/>
    <col min="32" max="16384" width="9" style="47"/>
  </cols>
  <sheetData>
    <row r="1" spans="1:31" s="46" customFormat="1" x14ac:dyDescent="0.15">
      <c r="A1" s="94" t="s">
        <v>416</v>
      </c>
      <c r="B1" s="94"/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94"/>
      <c r="O1" s="94"/>
      <c r="P1" s="94"/>
      <c r="Q1" s="94"/>
      <c r="R1" s="94"/>
      <c r="S1" s="94"/>
      <c r="T1" s="94"/>
      <c r="U1" s="94"/>
      <c r="V1" s="94"/>
      <c r="W1" s="94"/>
      <c r="X1" s="94"/>
      <c r="Y1" s="94"/>
      <c r="Z1" s="94"/>
      <c r="AA1" s="94"/>
      <c r="AB1" s="94"/>
      <c r="AC1" s="94"/>
      <c r="AD1" s="94"/>
      <c r="AE1" s="95"/>
    </row>
    <row r="2" spans="1:31" s="46" customFormat="1" x14ac:dyDescent="0.15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5"/>
    </row>
    <row r="3" spans="1:31" s="46" customFormat="1" x14ac:dyDescent="0.15">
      <c r="A3" s="94"/>
      <c r="B3" s="94"/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4"/>
      <c r="O3" s="94"/>
      <c r="P3" s="94"/>
      <c r="Q3" s="94"/>
      <c r="R3" s="94"/>
      <c r="S3" s="94"/>
      <c r="T3" s="94"/>
      <c r="U3" s="94"/>
      <c r="V3" s="94"/>
      <c r="W3" s="94"/>
      <c r="X3" s="94"/>
      <c r="Y3" s="94"/>
      <c r="Z3" s="94"/>
      <c r="AA3" s="94"/>
      <c r="AB3" s="94"/>
      <c r="AC3" s="94"/>
      <c r="AD3" s="94"/>
      <c r="AE3" s="95"/>
    </row>
    <row r="4" spans="1:31" s="46" customFormat="1" x14ac:dyDescent="0.15">
      <c r="A4" s="94"/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94"/>
      <c r="O4" s="94"/>
      <c r="P4" s="94"/>
      <c r="Q4" s="94"/>
      <c r="R4" s="94"/>
      <c r="S4" s="94"/>
      <c r="T4" s="94"/>
      <c r="U4" s="94"/>
      <c r="V4" s="94"/>
      <c r="W4" s="94"/>
      <c r="X4" s="94"/>
      <c r="Y4" s="94"/>
      <c r="Z4" s="94"/>
      <c r="AA4" s="94"/>
      <c r="AB4" s="94"/>
      <c r="AC4" s="94"/>
      <c r="AD4" s="94"/>
      <c r="AE4" s="95"/>
    </row>
    <row r="5" spans="1:31" s="46" customFormat="1" x14ac:dyDescent="0.15">
      <c r="A5" s="94"/>
      <c r="B5" s="94"/>
      <c r="C5" s="94"/>
      <c r="D5" s="94"/>
      <c r="E5" s="94"/>
      <c r="F5" s="94"/>
      <c r="G5" s="94"/>
      <c r="H5" s="94"/>
      <c r="I5" s="94"/>
      <c r="J5" s="94"/>
      <c r="K5" s="94"/>
      <c r="L5" s="94"/>
      <c r="M5" s="94"/>
      <c r="N5" s="94"/>
      <c r="O5" s="94"/>
      <c r="P5" s="94"/>
      <c r="Q5" s="94"/>
      <c r="R5" s="94"/>
      <c r="S5" s="94"/>
      <c r="T5" s="94"/>
      <c r="U5" s="94"/>
      <c r="V5" s="94"/>
      <c r="W5" s="94"/>
      <c r="X5" s="94"/>
      <c r="Y5" s="94"/>
      <c r="Z5" s="94"/>
      <c r="AA5" s="94"/>
      <c r="AB5" s="94"/>
      <c r="AC5" s="94"/>
      <c r="AD5" s="94"/>
      <c r="AE5" s="95"/>
    </row>
    <row r="6" spans="1:31" s="46" customFormat="1" x14ac:dyDescent="0.15">
      <c r="A6" s="94"/>
      <c r="B6" s="94"/>
      <c r="C6" s="94"/>
      <c r="D6" s="94"/>
      <c r="E6" s="94"/>
      <c r="F6" s="94"/>
      <c r="G6" s="94"/>
      <c r="H6" s="94"/>
      <c r="I6" s="94"/>
      <c r="J6" s="94"/>
      <c r="K6" s="94"/>
      <c r="L6" s="94"/>
      <c r="M6" s="94"/>
      <c r="N6" s="94"/>
      <c r="O6" s="94"/>
      <c r="P6" s="94"/>
      <c r="Q6" s="94"/>
      <c r="R6" s="94"/>
      <c r="S6" s="94"/>
      <c r="T6" s="94"/>
      <c r="U6" s="94"/>
      <c r="V6" s="94"/>
      <c r="W6" s="94"/>
      <c r="X6" s="94"/>
      <c r="Y6" s="94"/>
      <c r="Z6" s="94"/>
      <c r="AA6" s="94"/>
      <c r="AB6" s="94"/>
      <c r="AC6" s="94"/>
      <c r="AD6" s="94"/>
      <c r="AE6" s="95"/>
    </row>
    <row r="7" spans="1:31" x14ac:dyDescent="0.15">
      <c r="H7" s="47"/>
      <c r="K7" s="47"/>
      <c r="L7" s="47"/>
      <c r="O7" s="47"/>
      <c r="P7" s="47"/>
      <c r="S7" s="47"/>
      <c r="T7" s="47"/>
      <c r="W7" s="47"/>
      <c r="X7" s="47"/>
      <c r="AB7" s="47"/>
      <c r="AE7" s="47"/>
    </row>
    <row r="8" spans="1:31" ht="14.25" x14ac:dyDescent="0.15">
      <c r="D8" s="48" t="s">
        <v>311</v>
      </c>
      <c r="E8" s="48">
        <f>92*5+65</f>
        <v>525</v>
      </c>
      <c r="H8" s="47"/>
      <c r="K8" s="47"/>
      <c r="L8" s="47"/>
      <c r="O8" s="47"/>
      <c r="P8" s="47"/>
      <c r="S8" s="47"/>
      <c r="T8" s="47"/>
      <c r="W8" s="47"/>
      <c r="X8" s="47"/>
      <c r="AB8" s="47"/>
      <c r="AE8" s="47"/>
    </row>
    <row r="9" spans="1:31" ht="14.25" x14ac:dyDescent="0.15">
      <c r="D9" s="48" t="s">
        <v>417</v>
      </c>
      <c r="E9" s="48">
        <f>COUNTIFS(K15:K72,"完成")+COUNTIFS(O15:O72,"完成")+COUNTIFS(S15:S72,"完成")+COUNTIFS(W15:W72,"完成")+COUNTIFS(AA15:AA72,"完成")</f>
        <v>9</v>
      </c>
      <c r="H9" s="47"/>
      <c r="K9" s="47"/>
      <c r="L9" s="47"/>
      <c r="O9" s="47"/>
      <c r="P9" s="47"/>
      <c r="S9" s="47"/>
      <c r="T9" s="47"/>
      <c r="W9" s="47"/>
      <c r="X9" s="47"/>
      <c r="AB9" s="47"/>
      <c r="AE9" s="47"/>
    </row>
    <row r="10" spans="1:31" ht="14.25" x14ac:dyDescent="0.15">
      <c r="D10" s="48" t="s">
        <v>418</v>
      </c>
      <c r="E10" s="49">
        <f>E9/E8</f>
        <v>1.7142857142857144E-2</v>
      </c>
      <c r="H10" s="47"/>
      <c r="K10" s="47"/>
      <c r="L10" s="47"/>
      <c r="O10" s="47"/>
      <c r="P10" s="47"/>
      <c r="S10" s="47"/>
      <c r="T10" s="47"/>
      <c r="W10" s="47"/>
      <c r="X10" s="47"/>
      <c r="AB10" s="47"/>
      <c r="AE10" s="47"/>
    </row>
    <row r="11" spans="1:31" ht="14.25" x14ac:dyDescent="0.15">
      <c r="D11" s="48" t="s">
        <v>566</v>
      </c>
      <c r="E11" s="48">
        <f>COUNTIFS(K15:K72,"进行中")+COUNTIFS(O15:O72,"进行中")+COUNTIFS(S15:S72,"进行中")+COUNTIFS(W15:W72,"进行中")+COUNTIFS(AA15:AA72,"进行中")</f>
        <v>8</v>
      </c>
      <c r="H11" s="47"/>
      <c r="K11" s="47"/>
      <c r="L11" s="47"/>
      <c r="O11" s="47"/>
      <c r="P11" s="47"/>
      <c r="S11" s="47"/>
      <c r="T11" s="47"/>
      <c r="W11" s="47"/>
      <c r="X11" s="47"/>
      <c r="AB11" s="47"/>
      <c r="AE11" s="47"/>
    </row>
    <row r="12" spans="1:31" x14ac:dyDescent="0.15">
      <c r="H12" s="47"/>
      <c r="K12" s="47"/>
      <c r="L12" s="47"/>
      <c r="O12" s="47"/>
      <c r="P12" s="47"/>
      <c r="S12" s="47"/>
      <c r="T12" s="47"/>
      <c r="W12" s="47"/>
      <c r="X12" s="47"/>
      <c r="AB12" s="47"/>
      <c r="AE12" s="47"/>
    </row>
    <row r="13" spans="1:31" ht="18.75" x14ac:dyDescent="0.25">
      <c r="A13" s="50"/>
      <c r="B13" s="50"/>
      <c r="C13" s="50" t="s">
        <v>114</v>
      </c>
      <c r="D13" s="51"/>
      <c r="E13" s="50"/>
      <c r="F13" s="50"/>
      <c r="G13" s="50"/>
      <c r="H13" s="96" t="s">
        <v>116</v>
      </c>
      <c r="I13" s="96"/>
      <c r="J13" s="96"/>
      <c r="K13" s="96"/>
      <c r="L13" s="96" t="s">
        <v>117</v>
      </c>
      <c r="M13" s="96"/>
      <c r="N13" s="96"/>
      <c r="O13" s="96"/>
      <c r="P13" s="96" t="s">
        <v>118</v>
      </c>
      <c r="Q13" s="96"/>
      <c r="R13" s="96"/>
      <c r="S13" s="96"/>
      <c r="T13" s="96" t="s">
        <v>119</v>
      </c>
      <c r="U13" s="96"/>
      <c r="V13" s="96"/>
      <c r="W13" s="96"/>
      <c r="X13" s="96" t="s">
        <v>120</v>
      </c>
      <c r="Y13" s="96"/>
      <c r="Z13" s="96"/>
      <c r="AA13" s="96"/>
      <c r="AB13" s="96" t="s">
        <v>419</v>
      </c>
      <c r="AC13" s="96"/>
      <c r="AD13" s="96"/>
      <c r="AE13" s="96"/>
    </row>
    <row r="14" spans="1:31" ht="19.5" thickBot="1" x14ac:dyDescent="0.3">
      <c r="A14" s="50" t="s">
        <v>316</v>
      </c>
      <c r="B14" s="51" t="s">
        <v>121</v>
      </c>
      <c r="C14" s="51" t="s">
        <v>420</v>
      </c>
      <c r="D14" s="51" t="s">
        <v>421</v>
      </c>
      <c r="E14" s="51" t="s">
        <v>115</v>
      </c>
      <c r="F14" s="51" t="s">
        <v>422</v>
      </c>
      <c r="G14" s="52" t="s">
        <v>423</v>
      </c>
      <c r="H14" s="53" t="s">
        <v>424</v>
      </c>
      <c r="I14" s="51" t="s">
        <v>425</v>
      </c>
      <c r="J14" s="51" t="s">
        <v>319</v>
      </c>
      <c r="K14" s="54" t="s">
        <v>426</v>
      </c>
      <c r="L14" s="53" t="s">
        <v>424</v>
      </c>
      <c r="M14" s="51" t="s">
        <v>425</v>
      </c>
      <c r="N14" s="51" t="s">
        <v>319</v>
      </c>
      <c r="O14" s="54" t="s">
        <v>426</v>
      </c>
      <c r="P14" s="53" t="s">
        <v>424</v>
      </c>
      <c r="Q14" s="51" t="s">
        <v>425</v>
      </c>
      <c r="R14" s="51" t="s">
        <v>319</v>
      </c>
      <c r="S14" s="54" t="s">
        <v>426</v>
      </c>
      <c r="T14" s="53" t="s">
        <v>424</v>
      </c>
      <c r="U14" s="51" t="s">
        <v>425</v>
      </c>
      <c r="V14" s="51" t="s">
        <v>319</v>
      </c>
      <c r="W14" s="54" t="s">
        <v>426</v>
      </c>
      <c r="X14" s="53" t="s">
        <v>424</v>
      </c>
      <c r="Y14" s="51" t="s">
        <v>425</v>
      </c>
      <c r="Z14" s="51" t="s">
        <v>319</v>
      </c>
      <c r="AA14" s="54" t="s">
        <v>426</v>
      </c>
      <c r="AB14" s="53" t="s">
        <v>424</v>
      </c>
      <c r="AC14" s="51" t="s">
        <v>425</v>
      </c>
      <c r="AD14" s="51" t="s">
        <v>319</v>
      </c>
      <c r="AE14" s="54" t="s">
        <v>426</v>
      </c>
    </row>
    <row r="15" spans="1:31" s="61" customFormat="1" x14ac:dyDescent="0.15">
      <c r="A15" s="50">
        <v>1</v>
      </c>
      <c r="B15" s="55">
        <v>44713</v>
      </c>
      <c r="C15" s="50" t="s">
        <v>125</v>
      </c>
      <c r="D15" s="50" t="s">
        <v>427</v>
      </c>
      <c r="E15" s="62" t="s">
        <v>436</v>
      </c>
      <c r="F15" s="50" t="s">
        <v>123</v>
      </c>
      <c r="G15" s="57" t="s">
        <v>437</v>
      </c>
      <c r="H15" s="58">
        <v>44616</v>
      </c>
      <c r="I15" s="50">
        <v>4</v>
      </c>
      <c r="J15" s="50" t="s">
        <v>431</v>
      </c>
      <c r="K15" s="59" t="s">
        <v>10</v>
      </c>
      <c r="L15" s="58">
        <v>44622</v>
      </c>
      <c r="M15" s="50">
        <v>8</v>
      </c>
      <c r="N15" s="50" t="s">
        <v>431</v>
      </c>
      <c r="O15" s="59" t="s">
        <v>13</v>
      </c>
      <c r="P15" s="60"/>
      <c r="Q15" s="50"/>
      <c r="R15" s="50"/>
      <c r="S15" s="59" t="s">
        <v>52</v>
      </c>
      <c r="T15" s="60"/>
      <c r="U15" s="50"/>
      <c r="V15" s="50"/>
      <c r="W15" s="59" t="s">
        <v>52</v>
      </c>
      <c r="X15" s="60"/>
      <c r="Y15" s="50"/>
      <c r="Z15" s="50"/>
      <c r="AA15" s="57" t="s">
        <v>52</v>
      </c>
      <c r="AB15" s="60"/>
      <c r="AC15" s="50"/>
      <c r="AD15" s="50"/>
      <c r="AE15" s="59" t="s">
        <v>11</v>
      </c>
    </row>
    <row r="16" spans="1:31" x14ac:dyDescent="0.15">
      <c r="A16" s="50">
        <v>1</v>
      </c>
      <c r="B16" s="55">
        <v>44713</v>
      </c>
      <c r="C16" s="50" t="s">
        <v>122</v>
      </c>
      <c r="D16" s="50" t="s">
        <v>427</v>
      </c>
      <c r="E16" s="56" t="s">
        <v>428</v>
      </c>
      <c r="F16" s="50" t="s">
        <v>429</v>
      </c>
      <c r="G16" s="57" t="s">
        <v>430</v>
      </c>
      <c r="H16" s="58">
        <v>44602</v>
      </c>
      <c r="I16" s="50">
        <v>4</v>
      </c>
      <c r="J16" s="50" t="s">
        <v>431</v>
      </c>
      <c r="K16" s="59" t="s">
        <v>10</v>
      </c>
      <c r="L16" s="58">
        <v>44608</v>
      </c>
      <c r="M16" s="50">
        <v>6</v>
      </c>
      <c r="N16" s="50" t="s">
        <v>431</v>
      </c>
      <c r="O16" s="59" t="s">
        <v>10</v>
      </c>
      <c r="P16" s="60"/>
      <c r="Q16" s="50"/>
      <c r="R16" s="50"/>
      <c r="S16" s="59" t="s">
        <v>52</v>
      </c>
      <c r="T16" s="60"/>
      <c r="U16" s="50"/>
      <c r="V16" s="50"/>
      <c r="W16" s="59" t="s">
        <v>52</v>
      </c>
      <c r="X16" s="60"/>
      <c r="Y16" s="50"/>
      <c r="Z16" s="50"/>
      <c r="AA16" s="57" t="s">
        <v>52</v>
      </c>
      <c r="AB16" s="60"/>
      <c r="AC16" s="50"/>
      <c r="AD16" s="50"/>
      <c r="AE16" s="59" t="s">
        <v>11</v>
      </c>
    </row>
    <row r="17" spans="1:31" x14ac:dyDescent="0.15">
      <c r="A17" s="50">
        <v>1</v>
      </c>
      <c r="B17" s="55">
        <v>44713</v>
      </c>
      <c r="C17" s="50" t="s">
        <v>124</v>
      </c>
      <c r="D17" s="50" t="s">
        <v>432</v>
      </c>
      <c r="E17" s="56" t="s">
        <v>428</v>
      </c>
      <c r="F17" s="50" t="s">
        <v>433</v>
      </c>
      <c r="G17" s="57" t="s">
        <v>434</v>
      </c>
      <c r="H17" s="58">
        <v>44609</v>
      </c>
      <c r="I17" s="50">
        <v>4</v>
      </c>
      <c r="J17" s="50" t="s">
        <v>435</v>
      </c>
      <c r="K17" s="59" t="s">
        <v>10</v>
      </c>
      <c r="L17" s="58">
        <v>44616</v>
      </c>
      <c r="M17" s="50">
        <v>8</v>
      </c>
      <c r="N17" s="50" t="s">
        <v>435</v>
      </c>
      <c r="O17" s="59" t="s">
        <v>13</v>
      </c>
      <c r="P17" s="60"/>
      <c r="Q17" s="50"/>
      <c r="R17" s="50"/>
      <c r="S17" s="59" t="s">
        <v>52</v>
      </c>
      <c r="T17" s="60"/>
      <c r="U17" s="50"/>
      <c r="V17" s="50"/>
      <c r="W17" s="59" t="s">
        <v>52</v>
      </c>
      <c r="X17" s="60"/>
      <c r="Y17" s="50"/>
      <c r="Z17" s="50"/>
      <c r="AA17" s="57" t="s">
        <v>52</v>
      </c>
      <c r="AB17" s="60"/>
      <c r="AC17" s="50"/>
      <c r="AD17" s="50"/>
      <c r="AE17" s="59" t="s">
        <v>11</v>
      </c>
    </row>
    <row r="18" spans="1:31" x14ac:dyDescent="0.15">
      <c r="A18" s="50">
        <v>1</v>
      </c>
      <c r="B18" s="55">
        <v>44713</v>
      </c>
      <c r="C18" s="50" t="s">
        <v>130</v>
      </c>
      <c r="D18" s="50" t="s">
        <v>432</v>
      </c>
      <c r="E18" s="63" t="s">
        <v>438</v>
      </c>
      <c r="F18" s="50" t="s">
        <v>433</v>
      </c>
      <c r="G18" s="57" t="s">
        <v>434</v>
      </c>
      <c r="H18" s="58">
        <v>44634</v>
      </c>
      <c r="I18" s="50">
        <v>5</v>
      </c>
      <c r="J18" s="50" t="s">
        <v>431</v>
      </c>
      <c r="K18" s="59" t="s">
        <v>52</v>
      </c>
      <c r="L18" s="58">
        <v>44641</v>
      </c>
      <c r="M18" s="50">
        <v>12</v>
      </c>
      <c r="N18" s="50" t="s">
        <v>431</v>
      </c>
      <c r="O18" s="59" t="s">
        <v>52</v>
      </c>
      <c r="P18" s="60"/>
      <c r="Q18" s="50"/>
      <c r="R18" s="50"/>
      <c r="S18" s="59" t="s">
        <v>52</v>
      </c>
      <c r="T18" s="60"/>
      <c r="U18" s="50"/>
      <c r="V18" s="50"/>
      <c r="W18" s="59" t="s">
        <v>52</v>
      </c>
      <c r="X18" s="60"/>
      <c r="Y18" s="50"/>
      <c r="Z18" s="50"/>
      <c r="AA18" s="57" t="s">
        <v>52</v>
      </c>
      <c r="AB18" s="60"/>
      <c r="AC18" s="50"/>
      <c r="AD18" s="50"/>
      <c r="AE18" s="59" t="s">
        <v>11</v>
      </c>
    </row>
    <row r="19" spans="1:31" x14ac:dyDescent="0.15">
      <c r="A19" s="50">
        <v>1</v>
      </c>
      <c r="B19" s="55">
        <v>44713</v>
      </c>
      <c r="C19" s="50" t="s">
        <v>131</v>
      </c>
      <c r="D19" s="50" t="s">
        <v>427</v>
      </c>
      <c r="E19" s="63" t="s">
        <v>438</v>
      </c>
      <c r="F19" s="50"/>
      <c r="G19" s="57" t="s">
        <v>439</v>
      </c>
      <c r="H19" s="58">
        <v>44648</v>
      </c>
      <c r="I19" s="50">
        <v>6</v>
      </c>
      <c r="J19" s="50" t="s">
        <v>435</v>
      </c>
      <c r="K19" s="59" t="s">
        <v>52</v>
      </c>
      <c r="L19" s="58">
        <v>44657</v>
      </c>
      <c r="M19" s="50">
        <v>14</v>
      </c>
      <c r="N19" s="50" t="s">
        <v>435</v>
      </c>
      <c r="O19" s="59" t="s">
        <v>52</v>
      </c>
      <c r="P19" s="60"/>
      <c r="Q19" s="50"/>
      <c r="R19" s="50"/>
      <c r="S19" s="59" t="s">
        <v>52</v>
      </c>
      <c r="T19" s="60"/>
      <c r="U19" s="50"/>
      <c r="V19" s="50"/>
      <c r="W19" s="59" t="s">
        <v>52</v>
      </c>
      <c r="X19" s="60"/>
      <c r="Y19" s="50"/>
      <c r="Z19" s="50"/>
      <c r="AA19" s="57" t="s">
        <v>52</v>
      </c>
      <c r="AB19" s="60"/>
      <c r="AC19" s="50"/>
      <c r="AD19" s="50"/>
      <c r="AE19" s="59" t="s">
        <v>11</v>
      </c>
    </row>
    <row r="20" spans="1:31" x14ac:dyDescent="0.15">
      <c r="A20" s="50">
        <v>1</v>
      </c>
      <c r="B20" s="55">
        <v>44713</v>
      </c>
      <c r="C20" s="50" t="s">
        <v>129</v>
      </c>
      <c r="D20" s="50" t="s">
        <v>432</v>
      </c>
      <c r="E20" s="63" t="s">
        <v>438</v>
      </c>
      <c r="F20" s="50"/>
      <c r="G20" s="57" t="s">
        <v>439</v>
      </c>
      <c r="H20" s="58">
        <v>44571</v>
      </c>
      <c r="I20" s="50">
        <v>6</v>
      </c>
      <c r="J20" s="50" t="s">
        <v>435</v>
      </c>
      <c r="K20" s="59" t="s">
        <v>10</v>
      </c>
      <c r="L20" s="58">
        <v>44581</v>
      </c>
      <c r="M20" s="50">
        <v>10</v>
      </c>
      <c r="N20" s="50" t="s">
        <v>435</v>
      </c>
      <c r="O20" s="59" t="s">
        <v>10</v>
      </c>
      <c r="P20" s="55">
        <v>44622</v>
      </c>
      <c r="Q20" s="47">
        <v>10</v>
      </c>
      <c r="R20" s="50" t="s">
        <v>647</v>
      </c>
      <c r="S20" s="59" t="s">
        <v>13</v>
      </c>
      <c r="T20" s="60"/>
      <c r="U20" s="50"/>
      <c r="V20" s="50" t="s">
        <v>648</v>
      </c>
      <c r="W20" s="59" t="s">
        <v>13</v>
      </c>
      <c r="X20" s="60"/>
      <c r="Y20" s="50"/>
      <c r="Z20" s="50" t="s">
        <v>649</v>
      </c>
      <c r="AA20" s="59" t="s">
        <v>13</v>
      </c>
      <c r="AB20" s="58">
        <v>44606</v>
      </c>
      <c r="AC20" s="50">
        <v>3</v>
      </c>
      <c r="AD20" s="50" t="s">
        <v>435</v>
      </c>
      <c r="AE20" s="59" t="s">
        <v>10</v>
      </c>
    </row>
    <row r="21" spans="1:31" x14ac:dyDescent="0.15">
      <c r="A21" s="50">
        <v>1</v>
      </c>
      <c r="B21" s="55">
        <v>44713</v>
      </c>
      <c r="C21" s="64" t="s">
        <v>128</v>
      </c>
      <c r="D21" s="50" t="s">
        <v>427</v>
      </c>
      <c r="E21" s="63" t="s">
        <v>438</v>
      </c>
      <c r="F21" s="50"/>
      <c r="G21" s="57" t="s">
        <v>440</v>
      </c>
      <c r="H21" s="58">
        <v>44571</v>
      </c>
      <c r="I21" s="50">
        <v>6</v>
      </c>
      <c r="J21" s="50" t="s">
        <v>431</v>
      </c>
      <c r="K21" s="59" t="s">
        <v>10</v>
      </c>
      <c r="L21" s="58">
        <v>44581</v>
      </c>
      <c r="M21" s="50">
        <v>10</v>
      </c>
      <c r="N21" s="50" t="s">
        <v>431</v>
      </c>
      <c r="O21" s="59" t="s">
        <v>10</v>
      </c>
      <c r="P21" s="60"/>
      <c r="Q21" s="50"/>
      <c r="R21" s="50"/>
      <c r="S21" s="59" t="s">
        <v>13</v>
      </c>
      <c r="T21" s="60"/>
      <c r="U21" s="50"/>
      <c r="V21" s="50" t="s">
        <v>648</v>
      </c>
      <c r="W21" s="59" t="s">
        <v>13</v>
      </c>
      <c r="X21" s="60"/>
      <c r="Y21" s="50"/>
      <c r="Z21" s="50" t="s">
        <v>649</v>
      </c>
      <c r="AA21" s="59" t="s">
        <v>13</v>
      </c>
      <c r="AB21" s="60"/>
      <c r="AC21" s="50"/>
      <c r="AD21" s="50"/>
      <c r="AE21" s="59" t="s">
        <v>11</v>
      </c>
    </row>
    <row r="22" spans="1:31" x14ac:dyDescent="0.15">
      <c r="A22" s="50">
        <v>1</v>
      </c>
      <c r="B22" s="55">
        <v>44713</v>
      </c>
      <c r="C22" s="50" t="s">
        <v>462</v>
      </c>
      <c r="D22" s="50" t="s">
        <v>432</v>
      </c>
      <c r="E22" s="62" t="s">
        <v>436</v>
      </c>
      <c r="F22" s="50" t="s">
        <v>433</v>
      </c>
      <c r="G22" s="57" t="s">
        <v>434</v>
      </c>
      <c r="H22" s="58">
        <v>44615</v>
      </c>
      <c r="I22" s="50">
        <v>4</v>
      </c>
      <c r="J22" s="50" t="s">
        <v>435</v>
      </c>
      <c r="K22" s="59" t="s">
        <v>10</v>
      </c>
      <c r="L22" s="58"/>
      <c r="M22" s="50"/>
      <c r="N22" s="50" t="s">
        <v>435</v>
      </c>
      <c r="O22" s="59" t="s">
        <v>52</v>
      </c>
      <c r="P22" s="60"/>
      <c r="Q22" s="50"/>
      <c r="R22" s="50"/>
      <c r="S22" s="59" t="s">
        <v>52</v>
      </c>
      <c r="T22" s="60"/>
      <c r="U22" s="50"/>
      <c r="V22" s="50"/>
      <c r="W22" s="59" t="s">
        <v>52</v>
      </c>
      <c r="X22" s="60"/>
      <c r="Y22" s="50"/>
      <c r="Z22" s="50"/>
      <c r="AA22" s="59" t="s">
        <v>52</v>
      </c>
      <c r="AB22" s="60"/>
      <c r="AC22" s="50"/>
      <c r="AD22" s="50"/>
      <c r="AE22" s="59" t="s">
        <v>11</v>
      </c>
    </row>
    <row r="23" spans="1:31" x14ac:dyDescent="0.15">
      <c r="A23" s="50"/>
      <c r="B23" s="55"/>
      <c r="C23" s="50" t="s">
        <v>127</v>
      </c>
      <c r="D23" s="50" t="s">
        <v>427</v>
      </c>
      <c r="E23" s="62" t="s">
        <v>436</v>
      </c>
      <c r="F23" s="50" t="s">
        <v>123</v>
      </c>
      <c r="G23" s="57" t="s">
        <v>437</v>
      </c>
      <c r="H23" s="58">
        <v>44627</v>
      </c>
      <c r="I23" s="50">
        <v>5</v>
      </c>
      <c r="J23" s="50" t="s">
        <v>435</v>
      </c>
      <c r="K23" s="59" t="s">
        <v>52</v>
      </c>
      <c r="L23" s="58">
        <v>44634</v>
      </c>
      <c r="M23" s="50">
        <v>10</v>
      </c>
      <c r="N23" s="50" t="s">
        <v>435</v>
      </c>
      <c r="O23" s="59" t="s">
        <v>52</v>
      </c>
      <c r="P23" s="60"/>
      <c r="Q23" s="50"/>
      <c r="R23" s="50"/>
      <c r="S23" s="59" t="s">
        <v>52</v>
      </c>
      <c r="T23" s="60"/>
      <c r="U23" s="50"/>
      <c r="V23" s="50"/>
      <c r="W23" s="59" t="s">
        <v>52</v>
      </c>
      <c r="X23" s="60"/>
      <c r="Y23" s="50"/>
      <c r="Z23" s="50"/>
      <c r="AA23" s="57" t="s">
        <v>52</v>
      </c>
      <c r="AB23" s="60"/>
      <c r="AC23" s="50"/>
      <c r="AD23" s="50"/>
      <c r="AE23" s="59" t="s">
        <v>11</v>
      </c>
    </row>
    <row r="24" spans="1:31" x14ac:dyDescent="0.15">
      <c r="A24" s="50"/>
      <c r="B24" s="50"/>
      <c r="C24" s="50" t="s">
        <v>453</v>
      </c>
      <c r="D24" s="50" t="s">
        <v>427</v>
      </c>
      <c r="E24" s="62" t="s">
        <v>436</v>
      </c>
      <c r="F24" s="50" t="s">
        <v>126</v>
      </c>
      <c r="G24" s="57" t="s">
        <v>447</v>
      </c>
      <c r="H24" s="60"/>
      <c r="I24" s="50"/>
      <c r="J24" s="50"/>
      <c r="K24" s="59" t="s">
        <v>52</v>
      </c>
      <c r="L24" s="60"/>
      <c r="M24" s="50"/>
      <c r="N24" s="50"/>
      <c r="O24" s="59" t="s">
        <v>52</v>
      </c>
      <c r="P24" s="60"/>
      <c r="Q24" s="50"/>
      <c r="R24" s="50"/>
      <c r="S24" s="59" t="s">
        <v>52</v>
      </c>
      <c r="T24" s="60"/>
      <c r="U24" s="50"/>
      <c r="V24" s="50"/>
      <c r="W24" s="59" t="s">
        <v>52</v>
      </c>
      <c r="X24" s="60"/>
      <c r="Y24" s="50"/>
      <c r="Z24" s="50"/>
      <c r="AA24" s="57" t="s">
        <v>52</v>
      </c>
      <c r="AB24" s="60"/>
      <c r="AC24" s="50"/>
      <c r="AD24" s="50"/>
      <c r="AE24" s="59" t="s">
        <v>11</v>
      </c>
    </row>
    <row r="25" spans="1:31" s="65" customFormat="1" ht="14.25" thickBot="1" x14ac:dyDescent="0.2">
      <c r="A25" s="50"/>
      <c r="B25" s="50"/>
      <c r="C25" s="50" t="s">
        <v>454</v>
      </c>
      <c r="D25" s="50" t="s">
        <v>432</v>
      </c>
      <c r="E25" s="62" t="s">
        <v>436</v>
      </c>
      <c r="F25" s="50" t="s">
        <v>126</v>
      </c>
      <c r="G25" s="57" t="s">
        <v>447</v>
      </c>
      <c r="H25" s="60"/>
      <c r="I25" s="50"/>
      <c r="J25" s="50"/>
      <c r="K25" s="59" t="s">
        <v>52</v>
      </c>
      <c r="L25" s="60"/>
      <c r="M25" s="50"/>
      <c r="N25" s="50"/>
      <c r="O25" s="59" t="s">
        <v>52</v>
      </c>
      <c r="P25" s="60"/>
      <c r="Q25" s="50"/>
      <c r="R25" s="50"/>
      <c r="S25" s="59" t="s">
        <v>52</v>
      </c>
      <c r="T25" s="60"/>
      <c r="U25" s="50"/>
      <c r="V25" s="50"/>
      <c r="W25" s="59" t="s">
        <v>52</v>
      </c>
      <c r="X25" s="60"/>
      <c r="Y25" s="50"/>
      <c r="Z25" s="50"/>
      <c r="AA25" s="57" t="s">
        <v>52</v>
      </c>
      <c r="AB25" s="60"/>
      <c r="AC25" s="50"/>
      <c r="AD25" s="50"/>
      <c r="AE25" s="59" t="s">
        <v>11</v>
      </c>
    </row>
    <row r="26" spans="1:31" s="61" customFormat="1" x14ac:dyDescent="0.15">
      <c r="A26" s="50"/>
      <c r="B26" s="50"/>
      <c r="C26" s="50" t="s">
        <v>455</v>
      </c>
      <c r="D26" s="50" t="s">
        <v>432</v>
      </c>
      <c r="E26" s="62" t="s">
        <v>436</v>
      </c>
      <c r="F26" s="50" t="s">
        <v>126</v>
      </c>
      <c r="G26" s="57" t="s">
        <v>447</v>
      </c>
      <c r="H26" s="60"/>
      <c r="I26" s="50"/>
      <c r="J26" s="50"/>
      <c r="K26" s="59" t="s">
        <v>52</v>
      </c>
      <c r="L26" s="60"/>
      <c r="M26" s="50"/>
      <c r="N26" s="50"/>
      <c r="O26" s="59" t="s">
        <v>52</v>
      </c>
      <c r="P26" s="60"/>
      <c r="Q26" s="50"/>
      <c r="R26" s="50"/>
      <c r="S26" s="59" t="s">
        <v>52</v>
      </c>
      <c r="T26" s="60"/>
      <c r="U26" s="50"/>
      <c r="V26" s="50"/>
      <c r="W26" s="59" t="s">
        <v>52</v>
      </c>
      <c r="X26" s="60"/>
      <c r="Y26" s="50"/>
      <c r="Z26" s="50"/>
      <c r="AA26" s="57" t="s">
        <v>52</v>
      </c>
      <c r="AB26" s="60"/>
      <c r="AC26" s="50"/>
      <c r="AD26" s="50"/>
      <c r="AE26" s="59" t="s">
        <v>11</v>
      </c>
    </row>
    <row r="27" spans="1:31" x14ac:dyDescent="0.15">
      <c r="A27" s="50"/>
      <c r="B27" s="50"/>
      <c r="C27" s="50" t="s">
        <v>456</v>
      </c>
      <c r="D27" s="50" t="s">
        <v>427</v>
      </c>
      <c r="E27" s="62" t="s">
        <v>436</v>
      </c>
      <c r="F27" s="50" t="s">
        <v>429</v>
      </c>
      <c r="G27" s="57" t="s">
        <v>430</v>
      </c>
      <c r="H27" s="60"/>
      <c r="I27" s="50"/>
      <c r="J27" s="50"/>
      <c r="K27" s="59" t="s">
        <v>52</v>
      </c>
      <c r="L27" s="60"/>
      <c r="M27" s="50"/>
      <c r="N27" s="50"/>
      <c r="O27" s="59" t="s">
        <v>52</v>
      </c>
      <c r="P27" s="60"/>
      <c r="Q27" s="50"/>
      <c r="R27" s="50"/>
      <c r="S27" s="59" t="s">
        <v>52</v>
      </c>
      <c r="T27" s="60"/>
      <c r="U27" s="50"/>
      <c r="V27" s="50"/>
      <c r="W27" s="59" t="s">
        <v>52</v>
      </c>
      <c r="X27" s="60"/>
      <c r="Y27" s="50"/>
      <c r="Z27" s="50"/>
      <c r="AA27" s="57" t="s">
        <v>52</v>
      </c>
      <c r="AB27" s="60"/>
      <c r="AC27" s="50"/>
      <c r="AD27" s="50"/>
      <c r="AE27" s="59" t="s">
        <v>11</v>
      </c>
    </row>
    <row r="28" spans="1:31" x14ac:dyDescent="0.15">
      <c r="A28" s="50"/>
      <c r="B28" s="50"/>
      <c r="C28" s="50" t="s">
        <v>457</v>
      </c>
      <c r="D28" s="50" t="s">
        <v>432</v>
      </c>
      <c r="E28" s="62" t="s">
        <v>436</v>
      </c>
      <c r="F28" s="50" t="s">
        <v>429</v>
      </c>
      <c r="G28" s="57" t="s">
        <v>430</v>
      </c>
      <c r="H28" s="60"/>
      <c r="I28" s="50"/>
      <c r="J28" s="50"/>
      <c r="K28" s="59" t="s">
        <v>52</v>
      </c>
      <c r="L28" s="60"/>
      <c r="M28" s="50"/>
      <c r="N28" s="50"/>
      <c r="O28" s="59" t="s">
        <v>52</v>
      </c>
      <c r="P28" s="60"/>
      <c r="Q28" s="50"/>
      <c r="R28" s="50"/>
      <c r="S28" s="59" t="s">
        <v>52</v>
      </c>
      <c r="T28" s="60"/>
      <c r="U28" s="50"/>
      <c r="V28" s="50"/>
      <c r="W28" s="59" t="s">
        <v>52</v>
      </c>
      <c r="X28" s="60"/>
      <c r="Y28" s="50"/>
      <c r="Z28" s="50"/>
      <c r="AA28" s="57" t="s">
        <v>52</v>
      </c>
      <c r="AB28" s="60"/>
      <c r="AC28" s="50"/>
      <c r="AD28" s="50"/>
      <c r="AE28" s="59" t="s">
        <v>11</v>
      </c>
    </row>
    <row r="29" spans="1:31" x14ac:dyDescent="0.15">
      <c r="A29" s="50"/>
      <c r="B29" s="50"/>
      <c r="C29" s="50" t="s">
        <v>458</v>
      </c>
      <c r="D29" s="50" t="s">
        <v>432</v>
      </c>
      <c r="E29" s="62" t="s">
        <v>436</v>
      </c>
      <c r="F29" s="50" t="s">
        <v>429</v>
      </c>
      <c r="G29" s="57" t="s">
        <v>430</v>
      </c>
      <c r="H29" s="60"/>
      <c r="I29" s="50"/>
      <c r="J29" s="50"/>
      <c r="K29" s="59" t="s">
        <v>52</v>
      </c>
      <c r="L29" s="60"/>
      <c r="M29" s="50"/>
      <c r="N29" s="50"/>
      <c r="O29" s="59" t="s">
        <v>52</v>
      </c>
      <c r="P29" s="60"/>
      <c r="Q29" s="50"/>
      <c r="R29" s="50"/>
      <c r="S29" s="59" t="s">
        <v>52</v>
      </c>
      <c r="T29" s="60"/>
      <c r="U29" s="50"/>
      <c r="V29" s="50"/>
      <c r="W29" s="59" t="s">
        <v>52</v>
      </c>
      <c r="X29" s="60"/>
      <c r="Y29" s="50"/>
      <c r="Z29" s="50"/>
      <c r="AA29" s="57" t="s">
        <v>52</v>
      </c>
      <c r="AB29" s="60"/>
      <c r="AC29" s="50"/>
      <c r="AD29" s="50"/>
      <c r="AE29" s="59" t="s">
        <v>11</v>
      </c>
    </row>
    <row r="30" spans="1:31" x14ac:dyDescent="0.15">
      <c r="A30" s="50"/>
      <c r="B30" s="50"/>
      <c r="C30" s="50" t="s">
        <v>459</v>
      </c>
      <c r="D30" s="50" t="s">
        <v>427</v>
      </c>
      <c r="E30" s="62" t="s">
        <v>436</v>
      </c>
      <c r="F30" s="50" t="s">
        <v>123</v>
      </c>
      <c r="G30" s="57" t="s">
        <v>437</v>
      </c>
      <c r="H30" s="60"/>
      <c r="I30" s="50"/>
      <c r="J30" s="50"/>
      <c r="K30" s="59" t="s">
        <v>52</v>
      </c>
      <c r="L30" s="60"/>
      <c r="M30" s="50"/>
      <c r="N30" s="50"/>
      <c r="O30" s="59" t="s">
        <v>52</v>
      </c>
      <c r="P30" s="60"/>
      <c r="Q30" s="50"/>
      <c r="R30" s="50"/>
      <c r="S30" s="59" t="s">
        <v>52</v>
      </c>
      <c r="T30" s="60"/>
      <c r="U30" s="50"/>
      <c r="V30" s="50"/>
      <c r="W30" s="59" t="s">
        <v>52</v>
      </c>
      <c r="X30" s="60"/>
      <c r="Y30" s="50"/>
      <c r="Z30" s="50"/>
      <c r="AA30" s="57" t="s">
        <v>52</v>
      </c>
      <c r="AB30" s="60"/>
      <c r="AC30" s="50"/>
      <c r="AD30" s="50"/>
      <c r="AE30" s="59" t="s">
        <v>11</v>
      </c>
    </row>
    <row r="31" spans="1:31" x14ac:dyDescent="0.15">
      <c r="A31" s="50"/>
      <c r="B31" s="50"/>
      <c r="C31" s="50" t="s">
        <v>460</v>
      </c>
      <c r="D31" s="50" t="s">
        <v>427</v>
      </c>
      <c r="E31" s="62" t="s">
        <v>436</v>
      </c>
      <c r="F31" s="50" t="s">
        <v>433</v>
      </c>
      <c r="G31" s="57" t="s">
        <v>434</v>
      </c>
      <c r="H31" s="60"/>
      <c r="I31" s="50"/>
      <c r="J31" s="50"/>
      <c r="K31" s="59" t="s">
        <v>52</v>
      </c>
      <c r="L31" s="60"/>
      <c r="M31" s="50"/>
      <c r="N31" s="50"/>
      <c r="O31" s="59" t="s">
        <v>52</v>
      </c>
      <c r="P31" s="60"/>
      <c r="Q31" s="50"/>
      <c r="R31" s="50"/>
      <c r="S31" s="59" t="s">
        <v>52</v>
      </c>
      <c r="T31" s="60"/>
      <c r="U31" s="50"/>
      <c r="V31" s="50"/>
      <c r="W31" s="59" t="s">
        <v>52</v>
      </c>
      <c r="X31" s="60"/>
      <c r="Y31" s="50"/>
      <c r="Z31" s="50"/>
      <c r="AA31" s="57" t="s">
        <v>52</v>
      </c>
      <c r="AB31" s="60"/>
      <c r="AC31" s="50"/>
      <c r="AD31" s="50"/>
      <c r="AE31" s="59" t="s">
        <v>11</v>
      </c>
    </row>
    <row r="32" spans="1:31" x14ac:dyDescent="0.15">
      <c r="A32" s="50"/>
      <c r="B32" s="50"/>
      <c r="C32" s="50" t="s">
        <v>461</v>
      </c>
      <c r="D32" s="50" t="s">
        <v>427</v>
      </c>
      <c r="E32" s="62" t="s">
        <v>436</v>
      </c>
      <c r="F32" s="50" t="s">
        <v>433</v>
      </c>
      <c r="G32" s="57" t="s">
        <v>434</v>
      </c>
      <c r="H32" s="60"/>
      <c r="I32" s="50"/>
      <c r="J32" s="50"/>
      <c r="K32" s="59" t="s">
        <v>52</v>
      </c>
      <c r="L32" s="60"/>
      <c r="M32" s="50"/>
      <c r="N32" s="50"/>
      <c r="O32" s="59" t="s">
        <v>52</v>
      </c>
      <c r="P32" s="60"/>
      <c r="Q32" s="50"/>
      <c r="R32" s="50"/>
      <c r="S32" s="59" t="s">
        <v>52</v>
      </c>
      <c r="T32" s="60"/>
      <c r="U32" s="50"/>
      <c r="V32" s="50"/>
      <c r="W32" s="59" t="s">
        <v>52</v>
      </c>
      <c r="X32" s="60"/>
      <c r="Y32" s="50"/>
      <c r="Z32" s="50"/>
      <c r="AA32" s="57" t="s">
        <v>52</v>
      </c>
      <c r="AB32" s="60"/>
      <c r="AC32" s="50"/>
      <c r="AD32" s="50"/>
      <c r="AE32" s="59" t="s">
        <v>11</v>
      </c>
    </row>
    <row r="33" spans="1:31" x14ac:dyDescent="0.15">
      <c r="A33" s="50"/>
      <c r="B33" s="50"/>
      <c r="C33" s="50" t="s">
        <v>441</v>
      </c>
      <c r="D33" s="50" t="s">
        <v>427</v>
      </c>
      <c r="E33" s="56" t="s">
        <v>428</v>
      </c>
      <c r="F33" s="50" t="s">
        <v>442</v>
      </c>
      <c r="G33" s="57" t="s">
        <v>443</v>
      </c>
      <c r="H33" s="60"/>
      <c r="I33" s="50"/>
      <c r="J33" s="50"/>
      <c r="K33" s="59" t="s">
        <v>52</v>
      </c>
      <c r="L33" s="60"/>
      <c r="M33" s="50"/>
      <c r="N33" s="50"/>
      <c r="O33" s="59" t="s">
        <v>52</v>
      </c>
      <c r="P33" s="60"/>
      <c r="Q33" s="50"/>
      <c r="R33" s="50"/>
      <c r="S33" s="59" t="s">
        <v>52</v>
      </c>
      <c r="T33" s="60"/>
      <c r="U33" s="50"/>
      <c r="V33" s="50"/>
      <c r="W33" s="59" t="s">
        <v>52</v>
      </c>
      <c r="X33" s="60"/>
      <c r="Y33" s="50"/>
      <c r="Z33" s="50"/>
      <c r="AA33" s="57" t="s">
        <v>52</v>
      </c>
      <c r="AB33" s="60"/>
      <c r="AC33" s="50"/>
      <c r="AD33" s="50"/>
      <c r="AE33" s="59" t="s">
        <v>11</v>
      </c>
    </row>
    <row r="34" spans="1:31" x14ac:dyDescent="0.15">
      <c r="A34" s="50"/>
      <c r="B34" s="50"/>
      <c r="C34" s="50" t="s">
        <v>444</v>
      </c>
      <c r="D34" s="50" t="s">
        <v>427</v>
      </c>
      <c r="E34" s="56" t="s">
        <v>428</v>
      </c>
      <c r="F34" s="50" t="s">
        <v>442</v>
      </c>
      <c r="G34" s="57" t="s">
        <v>443</v>
      </c>
      <c r="H34" s="60"/>
      <c r="I34" s="50"/>
      <c r="J34" s="50"/>
      <c r="K34" s="59" t="s">
        <v>52</v>
      </c>
      <c r="L34" s="60"/>
      <c r="M34" s="50"/>
      <c r="N34" s="50"/>
      <c r="O34" s="59" t="s">
        <v>52</v>
      </c>
      <c r="P34" s="60"/>
      <c r="Q34" s="50"/>
      <c r="R34" s="50"/>
      <c r="S34" s="59" t="s">
        <v>52</v>
      </c>
      <c r="T34" s="60"/>
      <c r="U34" s="50"/>
      <c r="V34" s="50"/>
      <c r="W34" s="59" t="s">
        <v>52</v>
      </c>
      <c r="X34" s="60"/>
      <c r="Y34" s="50"/>
      <c r="Z34" s="50"/>
      <c r="AA34" s="57" t="s">
        <v>52</v>
      </c>
      <c r="AB34" s="60"/>
      <c r="AC34" s="50"/>
      <c r="AD34" s="50"/>
      <c r="AE34" s="59" t="s">
        <v>11</v>
      </c>
    </row>
    <row r="35" spans="1:31" x14ac:dyDescent="0.15">
      <c r="A35" s="50"/>
      <c r="B35" s="50"/>
      <c r="C35" s="50" t="s">
        <v>445</v>
      </c>
      <c r="D35" s="50" t="s">
        <v>432</v>
      </c>
      <c r="E35" s="56" t="s">
        <v>428</v>
      </c>
      <c r="F35" s="50" t="s">
        <v>442</v>
      </c>
      <c r="G35" s="57" t="s">
        <v>443</v>
      </c>
      <c r="H35" s="60"/>
      <c r="I35" s="50"/>
      <c r="J35" s="50"/>
      <c r="K35" s="59" t="s">
        <v>52</v>
      </c>
      <c r="L35" s="60"/>
      <c r="M35" s="50"/>
      <c r="N35" s="50"/>
      <c r="O35" s="59" t="s">
        <v>52</v>
      </c>
      <c r="P35" s="60"/>
      <c r="Q35" s="50"/>
      <c r="R35" s="50"/>
      <c r="S35" s="59" t="s">
        <v>52</v>
      </c>
      <c r="T35" s="60"/>
      <c r="U35" s="50"/>
      <c r="V35" s="50"/>
      <c r="W35" s="59" t="s">
        <v>52</v>
      </c>
      <c r="X35" s="60"/>
      <c r="Y35" s="50"/>
      <c r="Z35" s="50"/>
      <c r="AA35" s="57" t="s">
        <v>52</v>
      </c>
      <c r="AB35" s="60"/>
      <c r="AC35" s="50"/>
      <c r="AD35" s="50"/>
      <c r="AE35" s="59" t="s">
        <v>11</v>
      </c>
    </row>
    <row r="36" spans="1:31" x14ac:dyDescent="0.15">
      <c r="A36" s="50"/>
      <c r="B36" s="50"/>
      <c r="C36" s="50" t="s">
        <v>446</v>
      </c>
      <c r="D36" s="50" t="s">
        <v>427</v>
      </c>
      <c r="E36" s="56" t="s">
        <v>428</v>
      </c>
      <c r="F36" s="50" t="s">
        <v>126</v>
      </c>
      <c r="G36" s="57" t="s">
        <v>447</v>
      </c>
      <c r="H36" s="60"/>
      <c r="I36" s="50"/>
      <c r="J36" s="50"/>
      <c r="K36" s="59" t="s">
        <v>52</v>
      </c>
      <c r="L36" s="60"/>
      <c r="M36" s="50"/>
      <c r="N36" s="50"/>
      <c r="O36" s="59" t="s">
        <v>52</v>
      </c>
      <c r="P36" s="60"/>
      <c r="Q36" s="50"/>
      <c r="R36" s="50"/>
      <c r="S36" s="59" t="s">
        <v>52</v>
      </c>
      <c r="T36" s="60"/>
      <c r="U36" s="50"/>
      <c r="V36" s="50"/>
      <c r="W36" s="59" t="s">
        <v>52</v>
      </c>
      <c r="X36" s="60"/>
      <c r="Y36" s="50"/>
      <c r="Z36" s="50"/>
      <c r="AA36" s="57" t="s">
        <v>52</v>
      </c>
      <c r="AB36" s="60"/>
      <c r="AC36" s="50"/>
      <c r="AD36" s="50"/>
      <c r="AE36" s="59" t="s">
        <v>11</v>
      </c>
    </row>
    <row r="37" spans="1:31" s="65" customFormat="1" ht="14.25" thickBot="1" x14ac:dyDescent="0.2">
      <c r="A37" s="50"/>
      <c r="B37" s="50"/>
      <c r="C37" s="50" t="s">
        <v>448</v>
      </c>
      <c r="D37" s="50" t="s">
        <v>432</v>
      </c>
      <c r="E37" s="56" t="s">
        <v>428</v>
      </c>
      <c r="F37" s="50" t="s">
        <v>126</v>
      </c>
      <c r="G37" s="57" t="s">
        <v>447</v>
      </c>
      <c r="H37" s="60"/>
      <c r="I37" s="50"/>
      <c r="J37" s="50"/>
      <c r="K37" s="59" t="s">
        <v>52</v>
      </c>
      <c r="L37" s="60"/>
      <c r="M37" s="50"/>
      <c r="N37" s="50"/>
      <c r="O37" s="59" t="s">
        <v>52</v>
      </c>
      <c r="P37" s="60"/>
      <c r="Q37" s="50"/>
      <c r="R37" s="50"/>
      <c r="S37" s="59" t="s">
        <v>52</v>
      </c>
      <c r="T37" s="60"/>
      <c r="U37" s="50"/>
      <c r="V37" s="50"/>
      <c r="W37" s="59" t="s">
        <v>52</v>
      </c>
      <c r="X37" s="60"/>
      <c r="Y37" s="50"/>
      <c r="Z37" s="50"/>
      <c r="AA37" s="57" t="s">
        <v>52</v>
      </c>
      <c r="AB37" s="60"/>
      <c r="AC37" s="50"/>
      <c r="AD37" s="50"/>
      <c r="AE37" s="59" t="s">
        <v>11</v>
      </c>
    </row>
    <row r="38" spans="1:31" x14ac:dyDescent="0.15">
      <c r="A38" s="50"/>
      <c r="B38" s="50"/>
      <c r="C38" s="50" t="s">
        <v>449</v>
      </c>
      <c r="D38" s="50" t="s">
        <v>432</v>
      </c>
      <c r="E38" s="56" t="s">
        <v>428</v>
      </c>
      <c r="F38" s="50" t="s">
        <v>429</v>
      </c>
      <c r="G38" s="57" t="s">
        <v>430</v>
      </c>
      <c r="H38" s="60"/>
      <c r="I38" s="50"/>
      <c r="J38" s="50"/>
      <c r="K38" s="59" t="s">
        <v>52</v>
      </c>
      <c r="L38" s="60"/>
      <c r="M38" s="50"/>
      <c r="N38" s="50"/>
      <c r="O38" s="59" t="s">
        <v>52</v>
      </c>
      <c r="P38" s="60"/>
      <c r="Q38" s="50"/>
      <c r="R38" s="50"/>
      <c r="S38" s="59" t="s">
        <v>52</v>
      </c>
      <c r="T38" s="60"/>
      <c r="U38" s="50"/>
      <c r="V38" s="50"/>
      <c r="W38" s="59" t="s">
        <v>52</v>
      </c>
      <c r="X38" s="60"/>
      <c r="Y38" s="50"/>
      <c r="Z38" s="50"/>
      <c r="AA38" s="57" t="s">
        <v>52</v>
      </c>
      <c r="AB38" s="60"/>
      <c r="AC38" s="50"/>
      <c r="AD38" s="50"/>
      <c r="AE38" s="59" t="s">
        <v>11</v>
      </c>
    </row>
    <row r="39" spans="1:31" x14ac:dyDescent="0.15">
      <c r="A39" s="50"/>
      <c r="B39" s="50"/>
      <c r="C39" s="50" t="s">
        <v>450</v>
      </c>
      <c r="D39" s="50" t="s">
        <v>427</v>
      </c>
      <c r="E39" s="56" t="s">
        <v>428</v>
      </c>
      <c r="F39" s="50" t="s">
        <v>123</v>
      </c>
      <c r="G39" s="57" t="s">
        <v>437</v>
      </c>
      <c r="H39" s="60"/>
      <c r="I39" s="50"/>
      <c r="J39" s="50"/>
      <c r="K39" s="59" t="s">
        <v>52</v>
      </c>
      <c r="L39" s="60"/>
      <c r="M39" s="50"/>
      <c r="N39" s="50"/>
      <c r="O39" s="59" t="s">
        <v>52</v>
      </c>
      <c r="P39" s="60"/>
      <c r="Q39" s="50"/>
      <c r="R39" s="50"/>
      <c r="S39" s="59" t="s">
        <v>52</v>
      </c>
      <c r="T39" s="60"/>
      <c r="U39" s="50"/>
      <c r="V39" s="50"/>
      <c r="W39" s="59" t="s">
        <v>52</v>
      </c>
      <c r="X39" s="60"/>
      <c r="Y39" s="50"/>
      <c r="Z39" s="50"/>
      <c r="AA39" s="57" t="s">
        <v>52</v>
      </c>
      <c r="AB39" s="60"/>
      <c r="AC39" s="50"/>
      <c r="AD39" s="50"/>
      <c r="AE39" s="59" t="s">
        <v>11</v>
      </c>
    </row>
    <row r="40" spans="1:31" x14ac:dyDescent="0.15">
      <c r="A40" s="50"/>
      <c r="B40" s="50"/>
      <c r="C40" s="50" t="s">
        <v>451</v>
      </c>
      <c r="D40" s="50" t="s">
        <v>432</v>
      </c>
      <c r="E40" s="56" t="s">
        <v>428</v>
      </c>
      <c r="F40" s="50" t="s">
        <v>123</v>
      </c>
      <c r="G40" s="57" t="s">
        <v>437</v>
      </c>
      <c r="H40" s="60"/>
      <c r="I40" s="50"/>
      <c r="J40" s="50"/>
      <c r="K40" s="59" t="s">
        <v>52</v>
      </c>
      <c r="L40" s="60"/>
      <c r="M40" s="50"/>
      <c r="N40" s="50"/>
      <c r="O40" s="59" t="s">
        <v>52</v>
      </c>
      <c r="P40" s="60"/>
      <c r="Q40" s="50"/>
      <c r="R40" s="50"/>
      <c r="S40" s="59" t="s">
        <v>52</v>
      </c>
      <c r="T40" s="60"/>
      <c r="U40" s="50"/>
      <c r="V40" s="50"/>
      <c r="W40" s="59" t="s">
        <v>52</v>
      </c>
      <c r="X40" s="60"/>
      <c r="Y40" s="50"/>
      <c r="Z40" s="50"/>
      <c r="AA40" s="57" t="s">
        <v>52</v>
      </c>
      <c r="AB40" s="60"/>
      <c r="AC40" s="50"/>
      <c r="AD40" s="50"/>
      <c r="AE40" s="59" t="s">
        <v>11</v>
      </c>
    </row>
    <row r="41" spans="1:31" x14ac:dyDescent="0.15">
      <c r="A41" s="50"/>
      <c r="B41" s="50"/>
      <c r="C41" s="50" t="s">
        <v>452</v>
      </c>
      <c r="D41" s="50" t="s">
        <v>427</v>
      </c>
      <c r="E41" s="56" t="s">
        <v>428</v>
      </c>
      <c r="F41" s="50" t="s">
        <v>433</v>
      </c>
      <c r="G41" s="57" t="s">
        <v>434</v>
      </c>
      <c r="H41" s="60"/>
      <c r="I41" s="50"/>
      <c r="J41" s="50"/>
      <c r="K41" s="59" t="s">
        <v>52</v>
      </c>
      <c r="L41" s="60"/>
      <c r="M41" s="50"/>
      <c r="N41" s="50"/>
      <c r="O41" s="59" t="s">
        <v>52</v>
      </c>
      <c r="P41" s="60"/>
      <c r="Q41" s="50"/>
      <c r="R41" s="50"/>
      <c r="S41" s="59" t="s">
        <v>52</v>
      </c>
      <c r="T41" s="60"/>
      <c r="U41" s="50"/>
      <c r="V41" s="50"/>
      <c r="W41" s="59" t="s">
        <v>52</v>
      </c>
      <c r="X41" s="60"/>
      <c r="Y41" s="50"/>
      <c r="Z41" s="50"/>
      <c r="AA41" s="57" t="s">
        <v>52</v>
      </c>
      <c r="AB41" s="60"/>
      <c r="AC41" s="50"/>
      <c r="AD41" s="50"/>
      <c r="AE41" s="59" t="s">
        <v>11</v>
      </c>
    </row>
    <row r="42" spans="1:31" x14ac:dyDescent="0.15">
      <c r="A42" s="50"/>
      <c r="B42" s="50"/>
      <c r="C42" s="50" t="s">
        <v>463</v>
      </c>
      <c r="D42" s="50" t="s">
        <v>432</v>
      </c>
      <c r="E42" s="63" t="s">
        <v>438</v>
      </c>
      <c r="F42" s="50" t="s">
        <v>126</v>
      </c>
      <c r="G42" s="57" t="s">
        <v>447</v>
      </c>
      <c r="H42" s="60"/>
      <c r="I42" s="50"/>
      <c r="J42" s="50"/>
      <c r="K42" s="59" t="s">
        <v>52</v>
      </c>
      <c r="L42" s="60"/>
      <c r="M42" s="50"/>
      <c r="N42" s="50"/>
      <c r="O42" s="59" t="s">
        <v>52</v>
      </c>
      <c r="P42" s="60"/>
      <c r="Q42" s="50"/>
      <c r="R42" s="50"/>
      <c r="S42" s="59" t="s">
        <v>52</v>
      </c>
      <c r="T42" s="60"/>
      <c r="U42" s="50"/>
      <c r="V42" s="50"/>
      <c r="W42" s="59" t="s">
        <v>52</v>
      </c>
      <c r="X42" s="60"/>
      <c r="Y42" s="50"/>
      <c r="Z42" s="50"/>
      <c r="AA42" s="57" t="s">
        <v>52</v>
      </c>
      <c r="AB42" s="60"/>
      <c r="AC42" s="50"/>
      <c r="AD42" s="50"/>
      <c r="AE42" s="59" t="s">
        <v>52</v>
      </c>
    </row>
    <row r="43" spans="1:31" x14ac:dyDescent="0.15">
      <c r="A43" s="50"/>
      <c r="B43" s="50"/>
      <c r="C43" s="50" t="s">
        <v>464</v>
      </c>
      <c r="D43" s="50" t="s">
        <v>427</v>
      </c>
      <c r="E43" s="63" t="s">
        <v>438</v>
      </c>
      <c r="F43" s="50" t="s">
        <v>126</v>
      </c>
      <c r="G43" s="57" t="s">
        <v>447</v>
      </c>
      <c r="H43" s="60"/>
      <c r="I43" s="50"/>
      <c r="J43" s="50"/>
      <c r="K43" s="59" t="s">
        <v>52</v>
      </c>
      <c r="L43" s="60"/>
      <c r="M43" s="50"/>
      <c r="N43" s="50"/>
      <c r="O43" s="59" t="s">
        <v>52</v>
      </c>
      <c r="P43" s="60"/>
      <c r="Q43" s="50"/>
      <c r="R43" s="50"/>
      <c r="S43" s="59" t="s">
        <v>52</v>
      </c>
      <c r="T43" s="60"/>
      <c r="U43" s="50"/>
      <c r="V43" s="50"/>
      <c r="W43" s="59" t="s">
        <v>52</v>
      </c>
      <c r="X43" s="60"/>
      <c r="Y43" s="50"/>
      <c r="Z43" s="50"/>
      <c r="AA43" s="57" t="s">
        <v>52</v>
      </c>
      <c r="AB43" s="60"/>
      <c r="AC43" s="50"/>
      <c r="AD43" s="50"/>
      <c r="AE43" s="59" t="s">
        <v>52</v>
      </c>
    </row>
    <row r="44" spans="1:31" x14ac:dyDescent="0.15">
      <c r="A44" s="50"/>
      <c r="B44" s="50"/>
      <c r="C44" s="50" t="s">
        <v>465</v>
      </c>
      <c r="D44" s="50" t="s">
        <v>427</v>
      </c>
      <c r="E44" s="63" t="s">
        <v>438</v>
      </c>
      <c r="F44" s="50" t="s">
        <v>126</v>
      </c>
      <c r="G44" s="57" t="s">
        <v>447</v>
      </c>
      <c r="H44" s="60"/>
      <c r="I44" s="50"/>
      <c r="J44" s="50"/>
      <c r="K44" s="59" t="s">
        <v>52</v>
      </c>
      <c r="L44" s="60"/>
      <c r="M44" s="50"/>
      <c r="N44" s="50"/>
      <c r="O44" s="59" t="s">
        <v>52</v>
      </c>
      <c r="P44" s="60"/>
      <c r="Q44" s="50"/>
      <c r="R44" s="50"/>
      <c r="S44" s="59" t="s">
        <v>52</v>
      </c>
      <c r="T44" s="60"/>
      <c r="U44" s="50"/>
      <c r="V44" s="50"/>
      <c r="W44" s="59" t="s">
        <v>52</v>
      </c>
      <c r="X44" s="60"/>
      <c r="Y44" s="50"/>
      <c r="Z44" s="50"/>
      <c r="AA44" s="57" t="s">
        <v>52</v>
      </c>
      <c r="AB44" s="60"/>
      <c r="AC44" s="50"/>
      <c r="AD44" s="50"/>
      <c r="AE44" s="59" t="s">
        <v>52</v>
      </c>
    </row>
    <row r="45" spans="1:31" x14ac:dyDescent="0.15">
      <c r="A45" s="50"/>
      <c r="B45" s="50"/>
      <c r="C45" s="50" t="s">
        <v>466</v>
      </c>
      <c r="D45" s="50" t="s">
        <v>432</v>
      </c>
      <c r="E45" s="63" t="s">
        <v>438</v>
      </c>
      <c r="F45" s="50" t="s">
        <v>126</v>
      </c>
      <c r="G45" s="57" t="s">
        <v>447</v>
      </c>
      <c r="H45" s="60"/>
      <c r="I45" s="50"/>
      <c r="J45" s="50"/>
      <c r="K45" s="59" t="s">
        <v>52</v>
      </c>
      <c r="L45" s="60"/>
      <c r="M45" s="50"/>
      <c r="N45" s="50"/>
      <c r="O45" s="59" t="s">
        <v>52</v>
      </c>
      <c r="P45" s="60"/>
      <c r="Q45" s="50"/>
      <c r="R45" s="50"/>
      <c r="S45" s="59" t="s">
        <v>52</v>
      </c>
      <c r="T45" s="60"/>
      <c r="U45" s="50"/>
      <c r="V45" s="50"/>
      <c r="W45" s="59" t="s">
        <v>52</v>
      </c>
      <c r="X45" s="60"/>
      <c r="Y45" s="50"/>
      <c r="Z45" s="50"/>
      <c r="AA45" s="57" t="s">
        <v>52</v>
      </c>
      <c r="AB45" s="60"/>
      <c r="AC45" s="50"/>
      <c r="AD45" s="50"/>
      <c r="AE45" s="59" t="s">
        <v>52</v>
      </c>
    </row>
    <row r="46" spans="1:31" x14ac:dyDescent="0.15">
      <c r="A46" s="50"/>
      <c r="B46" s="50"/>
      <c r="C46" s="50" t="s">
        <v>467</v>
      </c>
      <c r="D46" s="50" t="s">
        <v>432</v>
      </c>
      <c r="E46" s="63" t="s">
        <v>438</v>
      </c>
      <c r="F46" s="50" t="s">
        <v>126</v>
      </c>
      <c r="G46" s="57" t="s">
        <v>447</v>
      </c>
      <c r="H46" s="60"/>
      <c r="I46" s="50"/>
      <c r="J46" s="50"/>
      <c r="K46" s="59" t="s">
        <v>52</v>
      </c>
      <c r="L46" s="60"/>
      <c r="M46" s="50"/>
      <c r="N46" s="50"/>
      <c r="O46" s="59" t="s">
        <v>52</v>
      </c>
      <c r="P46" s="60"/>
      <c r="Q46" s="50"/>
      <c r="R46" s="50"/>
      <c r="S46" s="59" t="s">
        <v>52</v>
      </c>
      <c r="T46" s="60"/>
      <c r="U46" s="50"/>
      <c r="V46" s="50"/>
      <c r="W46" s="59" t="s">
        <v>52</v>
      </c>
      <c r="X46" s="60"/>
      <c r="Y46" s="50"/>
      <c r="Z46" s="50"/>
      <c r="AA46" s="57" t="s">
        <v>52</v>
      </c>
      <c r="AB46" s="60"/>
      <c r="AC46" s="50"/>
      <c r="AD46" s="50"/>
      <c r="AE46" s="59" t="s">
        <v>52</v>
      </c>
    </row>
    <row r="47" spans="1:31" x14ac:dyDescent="0.15">
      <c r="A47" s="50"/>
      <c r="B47" s="50"/>
      <c r="C47" s="50" t="s">
        <v>468</v>
      </c>
      <c r="D47" s="50" t="s">
        <v>427</v>
      </c>
      <c r="E47" s="63" t="s">
        <v>438</v>
      </c>
      <c r="F47" s="50" t="s">
        <v>126</v>
      </c>
      <c r="G47" s="57" t="s">
        <v>447</v>
      </c>
      <c r="H47" s="60"/>
      <c r="I47" s="50"/>
      <c r="J47" s="50"/>
      <c r="K47" s="59" t="s">
        <v>52</v>
      </c>
      <c r="L47" s="60"/>
      <c r="M47" s="50"/>
      <c r="N47" s="50"/>
      <c r="O47" s="59" t="s">
        <v>52</v>
      </c>
      <c r="P47" s="60"/>
      <c r="Q47" s="50"/>
      <c r="R47" s="50"/>
      <c r="S47" s="59" t="s">
        <v>52</v>
      </c>
      <c r="T47" s="60"/>
      <c r="U47" s="50"/>
      <c r="V47" s="50"/>
      <c r="W47" s="59" t="s">
        <v>52</v>
      </c>
      <c r="X47" s="60"/>
      <c r="Y47" s="50"/>
      <c r="Z47" s="50"/>
      <c r="AA47" s="57" t="s">
        <v>52</v>
      </c>
      <c r="AB47" s="60"/>
      <c r="AC47" s="50"/>
      <c r="AD47" s="50"/>
      <c r="AE47" s="59" t="s">
        <v>52</v>
      </c>
    </row>
    <row r="48" spans="1:31" x14ac:dyDescent="0.15">
      <c r="A48" s="50"/>
      <c r="B48" s="50"/>
      <c r="C48" s="50" t="s">
        <v>469</v>
      </c>
      <c r="D48" s="50" t="s">
        <v>427</v>
      </c>
      <c r="E48" s="63" t="s">
        <v>438</v>
      </c>
      <c r="F48" s="50" t="s">
        <v>126</v>
      </c>
      <c r="G48" s="57" t="s">
        <v>447</v>
      </c>
      <c r="H48" s="60"/>
      <c r="I48" s="50"/>
      <c r="J48" s="50"/>
      <c r="K48" s="59" t="s">
        <v>52</v>
      </c>
      <c r="L48" s="60"/>
      <c r="M48" s="50"/>
      <c r="N48" s="50"/>
      <c r="O48" s="59" t="s">
        <v>52</v>
      </c>
      <c r="P48" s="60"/>
      <c r="Q48" s="50"/>
      <c r="R48" s="50"/>
      <c r="S48" s="59" t="s">
        <v>52</v>
      </c>
      <c r="T48" s="60"/>
      <c r="U48" s="50"/>
      <c r="V48" s="50"/>
      <c r="W48" s="59" t="s">
        <v>52</v>
      </c>
      <c r="X48" s="60"/>
      <c r="Y48" s="50"/>
      <c r="Z48" s="50"/>
      <c r="AA48" s="57" t="s">
        <v>52</v>
      </c>
      <c r="AB48" s="60"/>
      <c r="AC48" s="50"/>
      <c r="AD48" s="50"/>
      <c r="AE48" s="59" t="s">
        <v>52</v>
      </c>
    </row>
    <row r="49" spans="1:31" x14ac:dyDescent="0.15">
      <c r="A49" s="50"/>
      <c r="B49" s="50"/>
      <c r="C49" s="50" t="s">
        <v>470</v>
      </c>
      <c r="D49" s="50" t="s">
        <v>427</v>
      </c>
      <c r="E49" s="63" t="s">
        <v>438</v>
      </c>
      <c r="F49" s="50" t="s">
        <v>429</v>
      </c>
      <c r="G49" s="57" t="s">
        <v>430</v>
      </c>
      <c r="H49" s="60"/>
      <c r="I49" s="50"/>
      <c r="J49" s="50"/>
      <c r="K49" s="59" t="s">
        <v>52</v>
      </c>
      <c r="L49" s="60"/>
      <c r="M49" s="50"/>
      <c r="N49" s="50"/>
      <c r="O49" s="59" t="s">
        <v>52</v>
      </c>
      <c r="P49" s="60"/>
      <c r="Q49" s="50"/>
      <c r="R49" s="50"/>
      <c r="S49" s="59" t="s">
        <v>52</v>
      </c>
      <c r="T49" s="60"/>
      <c r="U49" s="50"/>
      <c r="V49" s="50"/>
      <c r="W49" s="59" t="s">
        <v>52</v>
      </c>
      <c r="X49" s="60"/>
      <c r="Y49" s="50"/>
      <c r="Z49" s="50"/>
      <c r="AA49" s="57" t="s">
        <v>52</v>
      </c>
      <c r="AB49" s="60"/>
      <c r="AC49" s="50"/>
      <c r="AD49" s="50"/>
      <c r="AE49" s="59" t="s">
        <v>52</v>
      </c>
    </row>
    <row r="50" spans="1:31" x14ac:dyDescent="0.15">
      <c r="A50" s="50"/>
      <c r="B50" s="50"/>
      <c r="C50" s="50" t="s">
        <v>471</v>
      </c>
      <c r="D50" s="50" t="s">
        <v>427</v>
      </c>
      <c r="E50" s="63" t="s">
        <v>438</v>
      </c>
      <c r="F50" s="50" t="s">
        <v>429</v>
      </c>
      <c r="G50" s="57" t="s">
        <v>430</v>
      </c>
      <c r="H50" s="60"/>
      <c r="I50" s="50"/>
      <c r="J50" s="50"/>
      <c r="K50" s="59" t="s">
        <v>52</v>
      </c>
      <c r="L50" s="60"/>
      <c r="M50" s="50"/>
      <c r="N50" s="50"/>
      <c r="O50" s="59" t="s">
        <v>52</v>
      </c>
      <c r="P50" s="60"/>
      <c r="Q50" s="50"/>
      <c r="R50" s="50"/>
      <c r="S50" s="59" t="s">
        <v>52</v>
      </c>
      <c r="T50" s="60"/>
      <c r="U50" s="50"/>
      <c r="V50" s="50"/>
      <c r="W50" s="59" t="s">
        <v>52</v>
      </c>
      <c r="X50" s="60"/>
      <c r="Y50" s="50"/>
      <c r="Z50" s="50"/>
      <c r="AA50" s="57" t="s">
        <v>52</v>
      </c>
      <c r="AB50" s="60"/>
      <c r="AC50" s="50"/>
      <c r="AD50" s="50"/>
      <c r="AE50" s="59" t="s">
        <v>52</v>
      </c>
    </row>
    <row r="51" spans="1:31" x14ac:dyDescent="0.15">
      <c r="A51" s="50"/>
      <c r="B51" s="50"/>
      <c r="C51" s="50" t="s">
        <v>472</v>
      </c>
      <c r="D51" s="50" t="s">
        <v>432</v>
      </c>
      <c r="E51" s="63" t="s">
        <v>438</v>
      </c>
      <c r="F51" s="50" t="s">
        <v>429</v>
      </c>
      <c r="G51" s="57" t="s">
        <v>430</v>
      </c>
      <c r="H51" s="60"/>
      <c r="I51" s="50"/>
      <c r="J51" s="50"/>
      <c r="K51" s="59" t="s">
        <v>52</v>
      </c>
      <c r="L51" s="60"/>
      <c r="M51" s="50"/>
      <c r="N51" s="50"/>
      <c r="O51" s="59" t="s">
        <v>52</v>
      </c>
      <c r="P51" s="60"/>
      <c r="Q51" s="50"/>
      <c r="R51" s="50"/>
      <c r="S51" s="59" t="s">
        <v>52</v>
      </c>
      <c r="T51" s="60"/>
      <c r="U51" s="50"/>
      <c r="V51" s="50"/>
      <c r="W51" s="59" t="s">
        <v>52</v>
      </c>
      <c r="X51" s="60"/>
      <c r="Y51" s="50"/>
      <c r="Z51" s="50"/>
      <c r="AA51" s="57" t="s">
        <v>52</v>
      </c>
      <c r="AB51" s="60"/>
      <c r="AC51" s="50"/>
      <c r="AD51" s="50"/>
      <c r="AE51" s="59" t="s">
        <v>52</v>
      </c>
    </row>
    <row r="52" spans="1:31" x14ac:dyDescent="0.15">
      <c r="A52" s="50"/>
      <c r="B52" s="50"/>
      <c r="C52" s="50" t="s">
        <v>473</v>
      </c>
      <c r="D52" s="50" t="s">
        <v>427</v>
      </c>
      <c r="E52" s="63" t="s">
        <v>438</v>
      </c>
      <c r="F52" s="50" t="s">
        <v>429</v>
      </c>
      <c r="G52" s="57" t="s">
        <v>430</v>
      </c>
      <c r="H52" s="60"/>
      <c r="I52" s="50"/>
      <c r="J52" s="50"/>
      <c r="K52" s="59" t="s">
        <v>52</v>
      </c>
      <c r="L52" s="60"/>
      <c r="M52" s="50"/>
      <c r="N52" s="50"/>
      <c r="O52" s="59" t="s">
        <v>52</v>
      </c>
      <c r="P52" s="60"/>
      <c r="Q52" s="50"/>
      <c r="R52" s="50"/>
      <c r="S52" s="59" t="s">
        <v>52</v>
      </c>
      <c r="T52" s="60"/>
      <c r="U52" s="50"/>
      <c r="V52" s="50"/>
      <c r="W52" s="59" t="s">
        <v>52</v>
      </c>
      <c r="X52" s="60"/>
      <c r="Y52" s="50"/>
      <c r="Z52" s="50"/>
      <c r="AA52" s="57" t="s">
        <v>52</v>
      </c>
      <c r="AB52" s="60"/>
      <c r="AC52" s="50"/>
      <c r="AD52" s="50"/>
      <c r="AE52" s="59" t="s">
        <v>52</v>
      </c>
    </row>
    <row r="53" spans="1:31" x14ac:dyDescent="0.15">
      <c r="A53" s="50"/>
      <c r="B53" s="50"/>
      <c r="C53" s="50" t="s">
        <v>474</v>
      </c>
      <c r="D53" s="50" t="s">
        <v>427</v>
      </c>
      <c r="E53" s="63" t="s">
        <v>438</v>
      </c>
      <c r="F53" s="50" t="s">
        <v>429</v>
      </c>
      <c r="G53" s="57" t="s">
        <v>430</v>
      </c>
      <c r="H53" s="60"/>
      <c r="I53" s="50"/>
      <c r="J53" s="50"/>
      <c r="K53" s="59" t="s">
        <v>52</v>
      </c>
      <c r="L53" s="60"/>
      <c r="M53" s="50"/>
      <c r="N53" s="50"/>
      <c r="O53" s="59" t="s">
        <v>52</v>
      </c>
      <c r="P53" s="60"/>
      <c r="Q53" s="50"/>
      <c r="R53" s="50"/>
      <c r="S53" s="59" t="s">
        <v>52</v>
      </c>
      <c r="T53" s="60"/>
      <c r="U53" s="50"/>
      <c r="V53" s="50"/>
      <c r="W53" s="59" t="s">
        <v>52</v>
      </c>
      <c r="X53" s="60"/>
      <c r="Y53" s="50"/>
      <c r="Z53" s="50"/>
      <c r="AA53" s="57" t="s">
        <v>52</v>
      </c>
      <c r="AB53" s="60"/>
      <c r="AC53" s="50"/>
      <c r="AD53" s="50"/>
      <c r="AE53" s="59" t="s">
        <v>52</v>
      </c>
    </row>
    <row r="54" spans="1:31" x14ac:dyDescent="0.15">
      <c r="A54" s="50"/>
      <c r="B54" s="50"/>
      <c r="C54" s="50" t="s">
        <v>475</v>
      </c>
      <c r="D54" s="50" t="s">
        <v>432</v>
      </c>
      <c r="E54" s="63" t="s">
        <v>438</v>
      </c>
      <c r="F54" s="50" t="s">
        <v>429</v>
      </c>
      <c r="G54" s="57" t="s">
        <v>430</v>
      </c>
      <c r="H54" s="60"/>
      <c r="I54" s="50"/>
      <c r="J54" s="50"/>
      <c r="K54" s="59" t="s">
        <v>52</v>
      </c>
      <c r="L54" s="60"/>
      <c r="M54" s="50"/>
      <c r="N54" s="50"/>
      <c r="O54" s="59" t="s">
        <v>52</v>
      </c>
      <c r="P54" s="60"/>
      <c r="Q54" s="50"/>
      <c r="R54" s="50"/>
      <c r="S54" s="59" t="s">
        <v>52</v>
      </c>
      <c r="T54" s="60"/>
      <c r="U54" s="50"/>
      <c r="V54" s="50"/>
      <c r="W54" s="59" t="s">
        <v>52</v>
      </c>
      <c r="X54" s="60"/>
      <c r="Y54" s="50"/>
      <c r="Z54" s="50"/>
      <c r="AA54" s="57" t="s">
        <v>52</v>
      </c>
      <c r="AB54" s="60"/>
      <c r="AC54" s="50"/>
      <c r="AD54" s="50"/>
      <c r="AE54" s="59" t="s">
        <v>52</v>
      </c>
    </row>
    <row r="55" spans="1:31" x14ac:dyDescent="0.15">
      <c r="A55" s="50"/>
      <c r="B55" s="50"/>
      <c r="C55" s="50" t="s">
        <v>476</v>
      </c>
      <c r="D55" s="50" t="s">
        <v>432</v>
      </c>
      <c r="E55" s="63" t="s">
        <v>438</v>
      </c>
      <c r="F55" s="50" t="s">
        <v>429</v>
      </c>
      <c r="G55" s="57" t="s">
        <v>430</v>
      </c>
      <c r="H55" s="60"/>
      <c r="I55" s="50"/>
      <c r="J55" s="50"/>
      <c r="K55" s="59" t="s">
        <v>52</v>
      </c>
      <c r="L55" s="60"/>
      <c r="M55" s="50"/>
      <c r="N55" s="50"/>
      <c r="O55" s="59" t="s">
        <v>52</v>
      </c>
      <c r="P55" s="60"/>
      <c r="Q55" s="50"/>
      <c r="R55" s="50"/>
      <c r="S55" s="59" t="s">
        <v>52</v>
      </c>
      <c r="T55" s="60"/>
      <c r="U55" s="50"/>
      <c r="V55" s="50"/>
      <c r="W55" s="59" t="s">
        <v>52</v>
      </c>
      <c r="X55" s="60"/>
      <c r="Y55" s="50"/>
      <c r="Z55" s="50"/>
      <c r="AA55" s="57" t="s">
        <v>52</v>
      </c>
      <c r="AB55" s="60"/>
      <c r="AC55" s="50"/>
      <c r="AD55" s="50"/>
      <c r="AE55" s="59" t="s">
        <v>52</v>
      </c>
    </row>
    <row r="56" spans="1:31" x14ac:dyDescent="0.15">
      <c r="A56" s="50"/>
      <c r="B56" s="50"/>
      <c r="C56" s="50" t="s">
        <v>477</v>
      </c>
      <c r="D56" s="50" t="s">
        <v>432</v>
      </c>
      <c r="E56" s="63" t="s">
        <v>438</v>
      </c>
      <c r="F56" s="50" t="s">
        <v>123</v>
      </c>
      <c r="G56" s="57" t="s">
        <v>437</v>
      </c>
      <c r="H56" s="60"/>
      <c r="I56" s="50"/>
      <c r="J56" s="50"/>
      <c r="K56" s="59" t="s">
        <v>52</v>
      </c>
      <c r="L56" s="60"/>
      <c r="M56" s="50"/>
      <c r="N56" s="50"/>
      <c r="O56" s="59" t="s">
        <v>52</v>
      </c>
      <c r="P56" s="60"/>
      <c r="Q56" s="50"/>
      <c r="R56" s="50"/>
      <c r="S56" s="59" t="s">
        <v>52</v>
      </c>
      <c r="T56" s="60"/>
      <c r="U56" s="50"/>
      <c r="V56" s="50"/>
      <c r="W56" s="59" t="s">
        <v>52</v>
      </c>
      <c r="X56" s="60"/>
      <c r="Y56" s="50"/>
      <c r="Z56" s="50"/>
      <c r="AA56" s="57" t="s">
        <v>52</v>
      </c>
      <c r="AB56" s="60"/>
      <c r="AC56" s="50"/>
      <c r="AD56" s="50"/>
      <c r="AE56" s="59" t="s">
        <v>52</v>
      </c>
    </row>
    <row r="57" spans="1:31" x14ac:dyDescent="0.15">
      <c r="A57" s="50"/>
      <c r="B57" s="50"/>
      <c r="C57" s="50" t="s">
        <v>478</v>
      </c>
      <c r="D57" s="50" t="s">
        <v>432</v>
      </c>
      <c r="E57" s="63" t="s">
        <v>438</v>
      </c>
      <c r="F57" s="50" t="s">
        <v>123</v>
      </c>
      <c r="G57" s="57" t="s">
        <v>437</v>
      </c>
      <c r="H57" s="60"/>
      <c r="I57" s="50"/>
      <c r="J57" s="50"/>
      <c r="K57" s="59" t="s">
        <v>52</v>
      </c>
      <c r="L57" s="60"/>
      <c r="M57" s="50"/>
      <c r="N57" s="50"/>
      <c r="O57" s="59" t="s">
        <v>52</v>
      </c>
      <c r="P57" s="60"/>
      <c r="Q57" s="50"/>
      <c r="R57" s="50"/>
      <c r="S57" s="59" t="s">
        <v>52</v>
      </c>
      <c r="T57" s="60"/>
      <c r="U57" s="50"/>
      <c r="V57" s="50"/>
      <c r="W57" s="59" t="s">
        <v>52</v>
      </c>
      <c r="X57" s="60"/>
      <c r="Y57" s="50"/>
      <c r="Z57" s="50"/>
      <c r="AA57" s="57" t="s">
        <v>52</v>
      </c>
      <c r="AB57" s="60"/>
      <c r="AC57" s="50"/>
      <c r="AD57" s="50"/>
      <c r="AE57" s="59" t="s">
        <v>52</v>
      </c>
    </row>
    <row r="58" spans="1:31" x14ac:dyDescent="0.15">
      <c r="A58" s="50"/>
      <c r="B58" s="50"/>
      <c r="C58" s="50" t="s">
        <v>479</v>
      </c>
      <c r="D58" s="50" t="s">
        <v>427</v>
      </c>
      <c r="E58" s="63" t="s">
        <v>438</v>
      </c>
      <c r="F58" s="50" t="s">
        <v>123</v>
      </c>
      <c r="G58" s="57" t="s">
        <v>437</v>
      </c>
      <c r="H58" s="60"/>
      <c r="I58" s="50"/>
      <c r="J58" s="50"/>
      <c r="K58" s="59" t="s">
        <v>52</v>
      </c>
      <c r="L58" s="60"/>
      <c r="M58" s="50"/>
      <c r="N58" s="50"/>
      <c r="O58" s="59" t="s">
        <v>52</v>
      </c>
      <c r="P58" s="60"/>
      <c r="Q58" s="50"/>
      <c r="R58" s="50"/>
      <c r="S58" s="59" t="s">
        <v>52</v>
      </c>
      <c r="T58" s="60"/>
      <c r="U58" s="50"/>
      <c r="V58" s="50"/>
      <c r="W58" s="59" t="s">
        <v>52</v>
      </c>
      <c r="X58" s="60"/>
      <c r="Y58" s="50"/>
      <c r="Z58" s="50"/>
      <c r="AA58" s="57" t="s">
        <v>52</v>
      </c>
      <c r="AB58" s="60"/>
      <c r="AC58" s="50"/>
      <c r="AD58" s="50"/>
      <c r="AE58" s="59" t="s">
        <v>52</v>
      </c>
    </row>
    <row r="59" spans="1:31" x14ac:dyDescent="0.15">
      <c r="A59" s="50"/>
      <c r="B59" s="50"/>
      <c r="C59" s="50" t="s">
        <v>480</v>
      </c>
      <c r="D59" s="50" t="s">
        <v>427</v>
      </c>
      <c r="E59" s="63" t="s">
        <v>438</v>
      </c>
      <c r="F59" s="50" t="s">
        <v>123</v>
      </c>
      <c r="G59" s="57" t="s">
        <v>437</v>
      </c>
      <c r="H59" s="60"/>
      <c r="I59" s="50"/>
      <c r="J59" s="50"/>
      <c r="K59" s="59" t="s">
        <v>52</v>
      </c>
      <c r="L59" s="60"/>
      <c r="M59" s="50"/>
      <c r="N59" s="50"/>
      <c r="O59" s="59" t="s">
        <v>52</v>
      </c>
      <c r="P59" s="60"/>
      <c r="Q59" s="50"/>
      <c r="R59" s="50"/>
      <c r="S59" s="59" t="s">
        <v>52</v>
      </c>
      <c r="T59" s="60"/>
      <c r="U59" s="50"/>
      <c r="V59" s="50"/>
      <c r="W59" s="59" t="s">
        <v>52</v>
      </c>
      <c r="X59" s="60"/>
      <c r="Y59" s="50"/>
      <c r="Z59" s="50"/>
      <c r="AA59" s="57" t="s">
        <v>52</v>
      </c>
      <c r="AB59" s="60"/>
      <c r="AC59" s="50"/>
      <c r="AD59" s="50"/>
      <c r="AE59" s="59" t="s">
        <v>52</v>
      </c>
    </row>
    <row r="60" spans="1:31" x14ac:dyDescent="0.15">
      <c r="A60" s="50"/>
      <c r="B60" s="50"/>
      <c r="C60" s="50" t="s">
        <v>481</v>
      </c>
      <c r="D60" s="50" t="s">
        <v>432</v>
      </c>
      <c r="E60" s="63" t="s">
        <v>438</v>
      </c>
      <c r="F60" s="50" t="s">
        <v>123</v>
      </c>
      <c r="G60" s="57" t="s">
        <v>437</v>
      </c>
      <c r="H60" s="60"/>
      <c r="I60" s="50"/>
      <c r="J60" s="50"/>
      <c r="K60" s="59" t="s">
        <v>52</v>
      </c>
      <c r="L60" s="60"/>
      <c r="M60" s="50"/>
      <c r="N60" s="50"/>
      <c r="O60" s="59" t="s">
        <v>52</v>
      </c>
      <c r="P60" s="60"/>
      <c r="Q60" s="50"/>
      <c r="R60" s="50"/>
      <c r="S60" s="59" t="s">
        <v>52</v>
      </c>
      <c r="T60" s="60"/>
      <c r="U60" s="50"/>
      <c r="V60" s="50"/>
      <c r="W60" s="59" t="s">
        <v>52</v>
      </c>
      <c r="X60" s="60"/>
      <c r="Y60" s="50"/>
      <c r="Z60" s="50"/>
      <c r="AA60" s="57" t="s">
        <v>52</v>
      </c>
      <c r="AB60" s="60"/>
      <c r="AC60" s="50"/>
      <c r="AD60" s="50"/>
      <c r="AE60" s="59" t="s">
        <v>52</v>
      </c>
    </row>
    <row r="61" spans="1:31" x14ac:dyDescent="0.15">
      <c r="A61" s="50"/>
      <c r="B61" s="50"/>
      <c r="C61" s="50" t="s">
        <v>482</v>
      </c>
      <c r="D61" s="50" t="s">
        <v>427</v>
      </c>
      <c r="E61" s="63" t="s">
        <v>438</v>
      </c>
      <c r="F61" s="50" t="s">
        <v>123</v>
      </c>
      <c r="G61" s="57" t="s">
        <v>437</v>
      </c>
      <c r="H61" s="60"/>
      <c r="I61" s="50"/>
      <c r="J61" s="50"/>
      <c r="K61" s="59" t="s">
        <v>52</v>
      </c>
      <c r="L61" s="60"/>
      <c r="M61" s="50"/>
      <c r="N61" s="50"/>
      <c r="O61" s="59" t="s">
        <v>52</v>
      </c>
      <c r="P61" s="60"/>
      <c r="Q61" s="50"/>
      <c r="R61" s="50"/>
      <c r="S61" s="59" t="s">
        <v>52</v>
      </c>
      <c r="T61" s="60"/>
      <c r="U61" s="50"/>
      <c r="V61" s="50"/>
      <c r="W61" s="59" t="s">
        <v>52</v>
      </c>
      <c r="X61" s="60"/>
      <c r="Y61" s="50"/>
      <c r="Z61" s="50"/>
      <c r="AA61" s="57" t="s">
        <v>52</v>
      </c>
      <c r="AB61" s="60"/>
      <c r="AC61" s="50"/>
      <c r="AD61" s="50"/>
      <c r="AE61" s="59" t="s">
        <v>52</v>
      </c>
    </row>
    <row r="62" spans="1:31" x14ac:dyDescent="0.15">
      <c r="A62" s="50"/>
      <c r="B62" s="50"/>
      <c r="C62" s="50" t="s">
        <v>483</v>
      </c>
      <c r="D62" s="50" t="s">
        <v>427</v>
      </c>
      <c r="E62" s="63" t="s">
        <v>438</v>
      </c>
      <c r="F62" s="50" t="s">
        <v>123</v>
      </c>
      <c r="G62" s="57" t="s">
        <v>437</v>
      </c>
      <c r="H62" s="60"/>
      <c r="I62" s="50"/>
      <c r="J62" s="50"/>
      <c r="K62" s="59" t="s">
        <v>52</v>
      </c>
      <c r="L62" s="60"/>
      <c r="M62" s="50"/>
      <c r="N62" s="50"/>
      <c r="O62" s="59" t="s">
        <v>52</v>
      </c>
      <c r="P62" s="60"/>
      <c r="Q62" s="50"/>
      <c r="R62" s="50"/>
      <c r="S62" s="59" t="s">
        <v>52</v>
      </c>
      <c r="T62" s="60"/>
      <c r="U62" s="50"/>
      <c r="V62" s="50"/>
      <c r="W62" s="59" t="s">
        <v>52</v>
      </c>
      <c r="X62" s="60"/>
      <c r="Y62" s="50"/>
      <c r="Z62" s="50"/>
      <c r="AA62" s="57" t="s">
        <v>52</v>
      </c>
      <c r="AB62" s="60"/>
      <c r="AC62" s="50"/>
      <c r="AD62" s="50"/>
      <c r="AE62" s="59" t="s">
        <v>52</v>
      </c>
    </row>
    <row r="63" spans="1:31" x14ac:dyDescent="0.15">
      <c r="A63" s="50"/>
      <c r="B63" s="50"/>
      <c r="C63" s="50" t="s">
        <v>484</v>
      </c>
      <c r="D63" s="50" t="s">
        <v>427</v>
      </c>
      <c r="E63" s="63" t="s">
        <v>438</v>
      </c>
      <c r="F63" s="50" t="s">
        <v>433</v>
      </c>
      <c r="G63" s="57" t="s">
        <v>434</v>
      </c>
      <c r="H63" s="60"/>
      <c r="I63" s="50"/>
      <c r="J63" s="50"/>
      <c r="K63" s="59" t="s">
        <v>52</v>
      </c>
      <c r="L63" s="60"/>
      <c r="M63" s="50"/>
      <c r="N63" s="50"/>
      <c r="O63" s="59" t="s">
        <v>52</v>
      </c>
      <c r="P63" s="60"/>
      <c r="Q63" s="50"/>
      <c r="R63" s="50"/>
      <c r="S63" s="59" t="s">
        <v>52</v>
      </c>
      <c r="T63" s="60"/>
      <c r="U63" s="50"/>
      <c r="V63" s="50"/>
      <c r="W63" s="59" t="s">
        <v>52</v>
      </c>
      <c r="X63" s="60"/>
      <c r="Y63" s="50"/>
      <c r="Z63" s="50"/>
      <c r="AA63" s="57" t="s">
        <v>52</v>
      </c>
      <c r="AB63" s="60"/>
      <c r="AC63" s="50"/>
      <c r="AD63" s="50"/>
      <c r="AE63" s="59" t="s">
        <v>52</v>
      </c>
    </row>
    <row r="64" spans="1:31" x14ac:dyDescent="0.15">
      <c r="A64" s="50"/>
      <c r="B64" s="50"/>
      <c r="C64" s="50" t="s">
        <v>485</v>
      </c>
      <c r="D64" s="50" t="s">
        <v>427</v>
      </c>
      <c r="E64" s="63" t="s">
        <v>438</v>
      </c>
      <c r="F64" s="50" t="s">
        <v>433</v>
      </c>
      <c r="G64" s="57" t="s">
        <v>434</v>
      </c>
      <c r="H64" s="60"/>
      <c r="I64" s="50"/>
      <c r="J64" s="50"/>
      <c r="K64" s="59" t="s">
        <v>52</v>
      </c>
      <c r="L64" s="60"/>
      <c r="M64" s="50"/>
      <c r="N64" s="50"/>
      <c r="O64" s="59" t="s">
        <v>52</v>
      </c>
      <c r="P64" s="60"/>
      <c r="Q64" s="50"/>
      <c r="R64" s="50"/>
      <c r="S64" s="59" t="s">
        <v>52</v>
      </c>
      <c r="T64" s="60"/>
      <c r="U64" s="50"/>
      <c r="V64" s="50"/>
      <c r="W64" s="59" t="s">
        <v>52</v>
      </c>
      <c r="X64" s="60"/>
      <c r="Y64" s="50"/>
      <c r="Z64" s="50"/>
      <c r="AA64" s="57" t="s">
        <v>52</v>
      </c>
      <c r="AB64" s="60"/>
      <c r="AC64" s="50"/>
      <c r="AD64" s="50"/>
      <c r="AE64" s="59" t="s">
        <v>52</v>
      </c>
    </row>
    <row r="65" spans="1:31" x14ac:dyDescent="0.15">
      <c r="A65" s="50"/>
      <c r="B65" s="50"/>
      <c r="C65" s="50" t="s">
        <v>486</v>
      </c>
      <c r="D65" s="50" t="s">
        <v>432</v>
      </c>
      <c r="E65" s="63" t="s">
        <v>438</v>
      </c>
      <c r="F65" s="50" t="s">
        <v>433</v>
      </c>
      <c r="G65" s="57" t="s">
        <v>434</v>
      </c>
      <c r="H65" s="60"/>
      <c r="I65" s="50"/>
      <c r="J65" s="50"/>
      <c r="K65" s="59" t="s">
        <v>52</v>
      </c>
      <c r="L65" s="60"/>
      <c r="M65" s="50"/>
      <c r="N65" s="50"/>
      <c r="O65" s="59" t="s">
        <v>52</v>
      </c>
      <c r="P65" s="60"/>
      <c r="Q65" s="50"/>
      <c r="R65" s="50"/>
      <c r="S65" s="59" t="s">
        <v>52</v>
      </c>
      <c r="T65" s="60"/>
      <c r="U65" s="50"/>
      <c r="V65" s="50"/>
      <c r="W65" s="59" t="s">
        <v>52</v>
      </c>
      <c r="X65" s="60"/>
      <c r="Y65" s="50"/>
      <c r="Z65" s="50"/>
      <c r="AA65" s="57" t="s">
        <v>52</v>
      </c>
      <c r="AB65" s="60"/>
      <c r="AC65" s="50"/>
      <c r="AD65" s="50"/>
      <c r="AE65" s="59" t="s">
        <v>52</v>
      </c>
    </row>
    <row r="66" spans="1:31" x14ac:dyDescent="0.15">
      <c r="A66" s="50"/>
      <c r="B66" s="50"/>
      <c r="C66" s="50" t="s">
        <v>487</v>
      </c>
      <c r="D66" s="50" t="s">
        <v>432</v>
      </c>
      <c r="E66" s="63" t="s">
        <v>438</v>
      </c>
      <c r="F66" s="50" t="s">
        <v>433</v>
      </c>
      <c r="G66" s="57" t="s">
        <v>434</v>
      </c>
      <c r="H66" s="60"/>
      <c r="I66" s="50"/>
      <c r="J66" s="50"/>
      <c r="K66" s="59" t="s">
        <v>52</v>
      </c>
      <c r="L66" s="60"/>
      <c r="M66" s="50"/>
      <c r="N66" s="50"/>
      <c r="O66" s="59" t="s">
        <v>52</v>
      </c>
      <c r="P66" s="60"/>
      <c r="Q66" s="50"/>
      <c r="R66" s="50"/>
      <c r="S66" s="59" t="s">
        <v>52</v>
      </c>
      <c r="T66" s="60"/>
      <c r="U66" s="50"/>
      <c r="V66" s="50"/>
      <c r="W66" s="59" t="s">
        <v>52</v>
      </c>
      <c r="X66" s="60"/>
      <c r="Y66" s="50"/>
      <c r="Z66" s="50"/>
      <c r="AA66" s="57" t="s">
        <v>52</v>
      </c>
      <c r="AB66" s="60"/>
      <c r="AC66" s="50"/>
      <c r="AD66" s="50"/>
      <c r="AE66" s="59" t="s">
        <v>52</v>
      </c>
    </row>
    <row r="67" spans="1:31" x14ac:dyDescent="0.15">
      <c r="A67" s="50"/>
      <c r="B67" s="50"/>
      <c r="C67" s="50" t="s">
        <v>488</v>
      </c>
      <c r="D67" s="50" t="s">
        <v>432</v>
      </c>
      <c r="E67" s="63" t="s">
        <v>438</v>
      </c>
      <c r="F67" s="50" t="s">
        <v>433</v>
      </c>
      <c r="G67" s="57" t="s">
        <v>434</v>
      </c>
      <c r="H67" s="60"/>
      <c r="I67" s="50"/>
      <c r="J67" s="50"/>
      <c r="K67" s="59" t="s">
        <v>52</v>
      </c>
      <c r="L67" s="60"/>
      <c r="M67" s="50"/>
      <c r="N67" s="50"/>
      <c r="O67" s="59" t="s">
        <v>52</v>
      </c>
      <c r="P67" s="60"/>
      <c r="Q67" s="50"/>
      <c r="R67" s="50"/>
      <c r="S67" s="59" t="s">
        <v>52</v>
      </c>
      <c r="T67" s="60"/>
      <c r="U67" s="50"/>
      <c r="V67" s="50"/>
      <c r="W67" s="59" t="s">
        <v>52</v>
      </c>
      <c r="X67" s="60"/>
      <c r="Y67" s="50"/>
      <c r="Z67" s="50"/>
      <c r="AA67" s="57" t="s">
        <v>52</v>
      </c>
      <c r="AB67" s="60"/>
      <c r="AC67" s="50"/>
      <c r="AD67" s="50"/>
      <c r="AE67" s="59" t="s">
        <v>52</v>
      </c>
    </row>
    <row r="68" spans="1:31" x14ac:dyDescent="0.15">
      <c r="A68" s="50"/>
      <c r="B68" s="50"/>
      <c r="C68" s="50" t="s">
        <v>489</v>
      </c>
      <c r="D68" s="50" t="s">
        <v>427</v>
      </c>
      <c r="E68" s="63" t="s">
        <v>438</v>
      </c>
      <c r="F68" s="50" t="s">
        <v>433</v>
      </c>
      <c r="G68" s="57" t="s">
        <v>434</v>
      </c>
      <c r="H68" s="60"/>
      <c r="I68" s="50"/>
      <c r="J68" s="50"/>
      <c r="K68" s="59" t="s">
        <v>52</v>
      </c>
      <c r="L68" s="60"/>
      <c r="M68" s="50"/>
      <c r="N68" s="50"/>
      <c r="O68" s="59" t="s">
        <v>52</v>
      </c>
      <c r="P68" s="60"/>
      <c r="Q68" s="50"/>
      <c r="R68" s="50"/>
      <c r="S68" s="59" t="s">
        <v>52</v>
      </c>
      <c r="T68" s="60"/>
      <c r="U68" s="50"/>
      <c r="V68" s="50"/>
      <c r="W68" s="59" t="s">
        <v>52</v>
      </c>
      <c r="X68" s="60"/>
      <c r="Y68" s="50"/>
      <c r="Z68" s="50"/>
      <c r="AA68" s="57" t="s">
        <v>52</v>
      </c>
      <c r="AB68" s="60"/>
      <c r="AC68" s="50"/>
      <c r="AD68" s="50"/>
      <c r="AE68" s="59" t="s">
        <v>52</v>
      </c>
    </row>
    <row r="69" spans="1:31" x14ac:dyDescent="0.15">
      <c r="A69" s="50"/>
      <c r="B69" s="50"/>
      <c r="C69" s="50" t="s">
        <v>490</v>
      </c>
      <c r="D69" s="50" t="s">
        <v>427</v>
      </c>
      <c r="E69" s="63" t="s">
        <v>438</v>
      </c>
      <c r="F69" s="50"/>
      <c r="G69" s="57" t="s">
        <v>439</v>
      </c>
      <c r="H69" s="60"/>
      <c r="I69" s="50"/>
      <c r="J69" s="50"/>
      <c r="K69" s="59" t="s">
        <v>52</v>
      </c>
      <c r="L69" s="60"/>
      <c r="M69" s="50"/>
      <c r="N69" s="50"/>
      <c r="O69" s="59" t="s">
        <v>52</v>
      </c>
      <c r="P69" s="60"/>
      <c r="Q69" s="50"/>
      <c r="R69" s="50"/>
      <c r="S69" s="59" t="s">
        <v>52</v>
      </c>
      <c r="T69" s="60"/>
      <c r="U69" s="50"/>
      <c r="V69" s="50"/>
      <c r="W69" s="59" t="s">
        <v>52</v>
      </c>
      <c r="X69" s="60"/>
      <c r="Y69" s="50"/>
      <c r="Z69" s="50"/>
      <c r="AA69" s="57" t="s">
        <v>52</v>
      </c>
      <c r="AB69" s="60"/>
      <c r="AC69" s="50"/>
      <c r="AD69" s="50"/>
      <c r="AE69" s="59" t="s">
        <v>52</v>
      </c>
    </row>
    <row r="70" spans="1:31" x14ac:dyDescent="0.15">
      <c r="A70" s="50"/>
      <c r="B70" s="50"/>
      <c r="C70" s="50" t="s">
        <v>491</v>
      </c>
      <c r="D70" s="50" t="s">
        <v>427</v>
      </c>
      <c r="E70" s="63" t="s">
        <v>438</v>
      </c>
      <c r="F70" s="50"/>
      <c r="G70" s="57" t="s">
        <v>492</v>
      </c>
      <c r="H70" s="60"/>
      <c r="I70" s="50"/>
      <c r="J70" s="50"/>
      <c r="K70" s="59" t="s">
        <v>52</v>
      </c>
      <c r="L70" s="60"/>
      <c r="M70" s="50"/>
      <c r="N70" s="50"/>
      <c r="O70" s="59" t="s">
        <v>52</v>
      </c>
      <c r="P70" s="60"/>
      <c r="Q70" s="50"/>
      <c r="R70" s="50"/>
      <c r="S70" s="59" t="s">
        <v>52</v>
      </c>
      <c r="T70" s="60"/>
      <c r="U70" s="50"/>
      <c r="V70" s="50"/>
      <c r="W70" s="59" t="s">
        <v>52</v>
      </c>
      <c r="X70" s="60"/>
      <c r="Y70" s="50"/>
      <c r="Z70" s="50"/>
      <c r="AA70" s="57" t="s">
        <v>52</v>
      </c>
      <c r="AB70" s="60"/>
      <c r="AC70" s="50"/>
      <c r="AD70" s="50"/>
      <c r="AE70" s="59" t="s">
        <v>52</v>
      </c>
    </row>
    <row r="71" spans="1:31" x14ac:dyDescent="0.15">
      <c r="A71" s="50"/>
      <c r="B71" s="50"/>
      <c r="C71" s="50" t="s">
        <v>493</v>
      </c>
      <c r="D71" s="50" t="s">
        <v>432</v>
      </c>
      <c r="E71" s="63" t="s">
        <v>438</v>
      </c>
      <c r="F71" s="50"/>
      <c r="G71" s="57" t="s">
        <v>492</v>
      </c>
      <c r="H71" s="60"/>
      <c r="I71" s="50"/>
      <c r="J71" s="50"/>
      <c r="K71" s="59" t="s">
        <v>52</v>
      </c>
      <c r="L71" s="60"/>
      <c r="M71" s="50"/>
      <c r="N71" s="50"/>
      <c r="O71" s="59" t="s">
        <v>52</v>
      </c>
      <c r="P71" s="60"/>
      <c r="Q71" s="50"/>
      <c r="R71" s="50"/>
      <c r="S71" s="59" t="s">
        <v>52</v>
      </c>
      <c r="T71" s="60"/>
      <c r="U71" s="50"/>
      <c r="V71" s="50"/>
      <c r="W71" s="59" t="s">
        <v>52</v>
      </c>
      <c r="X71" s="60"/>
      <c r="Y71" s="50"/>
      <c r="Z71" s="50"/>
      <c r="AA71" s="57" t="s">
        <v>52</v>
      </c>
      <c r="AB71" s="60"/>
      <c r="AC71" s="50"/>
      <c r="AD71" s="50"/>
      <c r="AE71" s="59" t="s">
        <v>52</v>
      </c>
    </row>
    <row r="72" spans="1:31" x14ac:dyDescent="0.15">
      <c r="A72" s="50"/>
      <c r="B72" s="50"/>
      <c r="C72" s="50" t="s">
        <v>494</v>
      </c>
      <c r="D72" s="50" t="s">
        <v>427</v>
      </c>
      <c r="E72" s="63" t="s">
        <v>438</v>
      </c>
      <c r="F72" s="50"/>
      <c r="G72" s="57" t="s">
        <v>492</v>
      </c>
      <c r="H72" s="60"/>
      <c r="I72" s="50"/>
      <c r="J72" s="50"/>
      <c r="K72" s="59" t="s">
        <v>52</v>
      </c>
      <c r="L72" s="60"/>
      <c r="M72" s="50"/>
      <c r="N72" s="50"/>
      <c r="O72" s="59" t="s">
        <v>52</v>
      </c>
      <c r="P72" s="60"/>
      <c r="Q72" s="50"/>
      <c r="R72" s="50"/>
      <c r="S72" s="59" t="s">
        <v>52</v>
      </c>
      <c r="T72" s="60"/>
      <c r="U72" s="50"/>
      <c r="V72" s="50"/>
      <c r="W72" s="59" t="s">
        <v>52</v>
      </c>
      <c r="X72" s="60"/>
      <c r="Y72" s="50"/>
      <c r="Z72" s="50"/>
      <c r="AA72" s="59" t="s">
        <v>52</v>
      </c>
      <c r="AB72" s="60"/>
      <c r="AC72" s="50"/>
      <c r="AD72" s="50"/>
      <c r="AE72" s="59" t="s">
        <v>52</v>
      </c>
    </row>
    <row r="73" spans="1:31" x14ac:dyDescent="0.15">
      <c r="A73" s="50"/>
      <c r="B73" s="50"/>
      <c r="C73" s="64" t="s">
        <v>495</v>
      </c>
      <c r="D73" s="50" t="s">
        <v>427</v>
      </c>
      <c r="E73" s="63" t="s">
        <v>438</v>
      </c>
      <c r="F73" s="50"/>
      <c r="G73" s="57" t="s">
        <v>440</v>
      </c>
      <c r="H73" s="60"/>
      <c r="I73" s="50"/>
      <c r="J73" s="50"/>
      <c r="K73" s="59" t="s">
        <v>52</v>
      </c>
      <c r="L73" s="60"/>
      <c r="M73" s="50"/>
      <c r="N73" s="50"/>
      <c r="O73" s="59" t="s">
        <v>52</v>
      </c>
      <c r="P73" s="60"/>
      <c r="Q73" s="50"/>
      <c r="R73" s="50"/>
      <c r="S73" s="59" t="s">
        <v>52</v>
      </c>
      <c r="T73" s="60"/>
      <c r="U73" s="50"/>
      <c r="V73" s="50"/>
      <c r="W73" s="59" t="s">
        <v>52</v>
      </c>
      <c r="X73" s="60"/>
      <c r="Y73" s="50"/>
      <c r="Z73" s="50"/>
      <c r="AA73" s="59" t="s">
        <v>52</v>
      </c>
      <c r="AB73" s="60"/>
      <c r="AC73" s="50"/>
      <c r="AD73" s="50"/>
      <c r="AE73" s="59" t="s">
        <v>52</v>
      </c>
    </row>
    <row r="74" spans="1:31" x14ac:dyDescent="0.15">
      <c r="A74" s="50"/>
      <c r="B74" s="50"/>
      <c r="C74" s="64" t="s">
        <v>496</v>
      </c>
      <c r="D74" s="50" t="s">
        <v>427</v>
      </c>
      <c r="E74" s="63" t="s">
        <v>438</v>
      </c>
      <c r="F74" s="50"/>
      <c r="G74" s="57" t="s">
        <v>440</v>
      </c>
      <c r="H74" s="60"/>
      <c r="I74" s="50"/>
      <c r="J74" s="50"/>
      <c r="K74" s="59" t="s">
        <v>52</v>
      </c>
      <c r="L74" s="60"/>
      <c r="M74" s="50"/>
      <c r="N74" s="50"/>
      <c r="O74" s="59" t="s">
        <v>52</v>
      </c>
      <c r="P74" s="60"/>
      <c r="Q74" s="50"/>
      <c r="R74" s="50"/>
      <c r="S74" s="59" t="s">
        <v>52</v>
      </c>
      <c r="T74" s="60"/>
      <c r="U74" s="50"/>
      <c r="V74" s="50"/>
      <c r="W74" s="59" t="s">
        <v>52</v>
      </c>
      <c r="X74" s="60"/>
      <c r="Y74" s="50"/>
      <c r="Z74" s="50"/>
      <c r="AA74" s="59" t="s">
        <v>52</v>
      </c>
      <c r="AB74" s="60"/>
      <c r="AC74" s="50"/>
      <c r="AD74" s="50"/>
      <c r="AE74" s="59" t="s">
        <v>52</v>
      </c>
    </row>
    <row r="75" spans="1:31" x14ac:dyDescent="0.15">
      <c r="A75" s="50"/>
      <c r="B75" s="50"/>
      <c r="C75" s="64" t="s">
        <v>497</v>
      </c>
      <c r="D75" s="50" t="s">
        <v>427</v>
      </c>
      <c r="E75" s="63" t="s">
        <v>438</v>
      </c>
      <c r="F75" s="50"/>
      <c r="G75" s="57" t="s">
        <v>440</v>
      </c>
      <c r="H75" s="60"/>
      <c r="I75" s="50"/>
      <c r="J75" s="50"/>
      <c r="K75" s="59" t="s">
        <v>52</v>
      </c>
      <c r="L75" s="60"/>
      <c r="M75" s="50"/>
      <c r="N75" s="50"/>
      <c r="O75" s="59" t="s">
        <v>52</v>
      </c>
      <c r="P75" s="60"/>
      <c r="Q75" s="50"/>
      <c r="R75" s="50"/>
      <c r="S75" s="59" t="s">
        <v>52</v>
      </c>
      <c r="T75" s="60"/>
      <c r="U75" s="50"/>
      <c r="V75" s="50"/>
      <c r="W75" s="59" t="s">
        <v>52</v>
      </c>
      <c r="X75" s="60"/>
      <c r="Y75" s="50"/>
      <c r="Z75" s="50"/>
      <c r="AA75" s="59" t="s">
        <v>52</v>
      </c>
      <c r="AB75" s="60"/>
      <c r="AC75" s="50"/>
      <c r="AD75" s="50"/>
      <c r="AE75" s="59" t="s">
        <v>52</v>
      </c>
    </row>
    <row r="76" spans="1:31" x14ac:dyDescent="0.15">
      <c r="A76" s="50"/>
      <c r="B76" s="50"/>
      <c r="C76" s="64" t="s">
        <v>498</v>
      </c>
      <c r="D76" s="50" t="s">
        <v>432</v>
      </c>
      <c r="E76" s="63" t="s">
        <v>438</v>
      </c>
      <c r="F76" s="50"/>
      <c r="G76" s="57" t="s">
        <v>440</v>
      </c>
      <c r="H76" s="60"/>
      <c r="I76" s="50"/>
      <c r="J76" s="50"/>
      <c r="K76" s="59" t="s">
        <v>52</v>
      </c>
      <c r="L76" s="60"/>
      <c r="M76" s="50"/>
      <c r="N76" s="50"/>
      <c r="O76" s="59" t="s">
        <v>52</v>
      </c>
      <c r="P76" s="60"/>
      <c r="Q76" s="50"/>
      <c r="R76" s="50"/>
      <c r="S76" s="59" t="s">
        <v>52</v>
      </c>
      <c r="T76" s="60"/>
      <c r="U76" s="50"/>
      <c r="V76" s="50"/>
      <c r="W76" s="59" t="s">
        <v>52</v>
      </c>
      <c r="X76" s="60"/>
      <c r="Y76" s="50"/>
      <c r="Z76" s="50"/>
      <c r="AA76" s="59" t="s">
        <v>52</v>
      </c>
      <c r="AB76" s="60"/>
      <c r="AC76" s="50"/>
      <c r="AD76" s="50"/>
      <c r="AE76" s="59" t="s">
        <v>52</v>
      </c>
    </row>
    <row r="77" spans="1:31" x14ac:dyDescent="0.15">
      <c r="A77" s="50"/>
      <c r="B77" s="50"/>
      <c r="C77" s="64" t="s">
        <v>499</v>
      </c>
      <c r="D77" s="50" t="s">
        <v>427</v>
      </c>
      <c r="E77" s="63" t="s">
        <v>438</v>
      </c>
      <c r="F77" s="50"/>
      <c r="G77" s="57" t="s">
        <v>500</v>
      </c>
      <c r="H77" s="60"/>
      <c r="I77" s="50"/>
      <c r="J77" s="50"/>
      <c r="K77" s="59" t="s">
        <v>52</v>
      </c>
      <c r="L77" s="60"/>
      <c r="M77" s="50"/>
      <c r="N77" s="50"/>
      <c r="O77" s="59" t="s">
        <v>52</v>
      </c>
      <c r="P77" s="60"/>
      <c r="Q77" s="50"/>
      <c r="R77" s="50"/>
      <c r="S77" s="59" t="s">
        <v>52</v>
      </c>
      <c r="T77" s="60"/>
      <c r="U77" s="50"/>
      <c r="V77" s="50"/>
      <c r="W77" s="59" t="s">
        <v>52</v>
      </c>
      <c r="X77" s="60"/>
      <c r="Y77" s="50"/>
      <c r="Z77" s="50"/>
      <c r="AA77" s="59" t="s">
        <v>52</v>
      </c>
      <c r="AB77" s="60"/>
      <c r="AC77" s="50"/>
      <c r="AD77" s="50"/>
      <c r="AE77" s="59" t="s">
        <v>52</v>
      </c>
    </row>
    <row r="78" spans="1:31" x14ac:dyDescent="0.15">
      <c r="A78" s="50"/>
      <c r="B78" s="50"/>
      <c r="C78" s="64" t="s">
        <v>501</v>
      </c>
      <c r="D78" s="50" t="s">
        <v>432</v>
      </c>
      <c r="E78" s="63" t="s">
        <v>438</v>
      </c>
      <c r="F78" s="50"/>
      <c r="G78" s="57" t="s">
        <v>500</v>
      </c>
      <c r="H78" s="60"/>
      <c r="I78" s="50"/>
      <c r="J78" s="50"/>
      <c r="K78" s="59" t="s">
        <v>52</v>
      </c>
      <c r="L78" s="60"/>
      <c r="M78" s="50"/>
      <c r="N78" s="50"/>
      <c r="O78" s="59" t="s">
        <v>52</v>
      </c>
      <c r="P78" s="60"/>
      <c r="Q78" s="50"/>
      <c r="R78" s="50"/>
      <c r="S78" s="59" t="s">
        <v>52</v>
      </c>
      <c r="T78" s="60"/>
      <c r="U78" s="50"/>
      <c r="V78" s="50"/>
      <c r="W78" s="59" t="s">
        <v>52</v>
      </c>
      <c r="X78" s="60"/>
      <c r="Y78" s="50"/>
      <c r="Z78" s="50"/>
      <c r="AA78" s="59" t="s">
        <v>52</v>
      </c>
      <c r="AB78" s="60"/>
      <c r="AC78" s="50"/>
      <c r="AD78" s="50"/>
      <c r="AE78" s="59" t="s">
        <v>52</v>
      </c>
    </row>
    <row r="79" spans="1:31" x14ac:dyDescent="0.15">
      <c r="A79" s="50"/>
      <c r="B79" s="50"/>
      <c r="C79" s="64" t="s">
        <v>502</v>
      </c>
      <c r="D79" s="50" t="s">
        <v>427</v>
      </c>
      <c r="E79" s="63" t="s">
        <v>438</v>
      </c>
      <c r="F79" s="50"/>
      <c r="G79" s="57" t="s">
        <v>500</v>
      </c>
      <c r="H79" s="60"/>
      <c r="I79" s="50"/>
      <c r="J79" s="50"/>
      <c r="K79" s="59" t="s">
        <v>52</v>
      </c>
      <c r="L79" s="60"/>
      <c r="M79" s="50"/>
      <c r="N79" s="50"/>
      <c r="O79" s="59" t="s">
        <v>52</v>
      </c>
      <c r="P79" s="60"/>
      <c r="Q79" s="50"/>
      <c r="R79" s="50"/>
      <c r="S79" s="59" t="s">
        <v>52</v>
      </c>
      <c r="T79" s="60"/>
      <c r="U79" s="50"/>
      <c r="V79" s="50"/>
      <c r="W79" s="59" t="s">
        <v>52</v>
      </c>
      <c r="X79" s="60"/>
      <c r="Y79" s="50"/>
      <c r="Z79" s="50"/>
      <c r="AA79" s="59" t="s">
        <v>52</v>
      </c>
      <c r="AB79" s="60"/>
      <c r="AC79" s="50"/>
      <c r="AD79" s="50"/>
      <c r="AE79" s="59" t="s">
        <v>52</v>
      </c>
    </row>
    <row r="80" spans="1:31" x14ac:dyDescent="0.15">
      <c r="A80" s="50"/>
      <c r="B80" s="50"/>
      <c r="C80" s="64" t="s">
        <v>503</v>
      </c>
      <c r="D80" s="50" t="s">
        <v>427</v>
      </c>
      <c r="E80" s="63" t="s">
        <v>438</v>
      </c>
      <c r="F80" s="50"/>
      <c r="G80" s="57" t="s">
        <v>500</v>
      </c>
      <c r="H80" s="60"/>
      <c r="I80" s="50"/>
      <c r="J80" s="50"/>
      <c r="K80" s="59" t="s">
        <v>52</v>
      </c>
      <c r="L80" s="60"/>
      <c r="M80" s="50"/>
      <c r="N80" s="50"/>
      <c r="O80" s="59" t="s">
        <v>52</v>
      </c>
      <c r="P80" s="60"/>
      <c r="Q80" s="50"/>
      <c r="R80" s="50"/>
      <c r="S80" s="59" t="s">
        <v>52</v>
      </c>
      <c r="T80" s="60"/>
      <c r="U80" s="50"/>
      <c r="V80" s="50"/>
      <c r="W80" s="59" t="s">
        <v>52</v>
      </c>
      <c r="X80" s="60"/>
      <c r="Y80" s="50"/>
      <c r="Z80" s="50"/>
      <c r="AA80" s="59" t="s">
        <v>52</v>
      </c>
      <c r="AB80" s="60"/>
      <c r="AC80" s="50"/>
      <c r="AD80" s="50"/>
      <c r="AE80" s="59" t="s">
        <v>52</v>
      </c>
    </row>
    <row r="81" spans="1:31" x14ac:dyDescent="0.15">
      <c r="A81" s="50"/>
      <c r="B81" s="50"/>
      <c r="C81" s="64" t="s">
        <v>504</v>
      </c>
      <c r="D81" s="50" t="s">
        <v>427</v>
      </c>
      <c r="E81" s="63" t="s">
        <v>438</v>
      </c>
      <c r="F81" s="50"/>
      <c r="G81" s="57" t="s">
        <v>505</v>
      </c>
      <c r="H81" s="60"/>
      <c r="I81" s="50"/>
      <c r="J81" s="50"/>
      <c r="K81" s="59" t="s">
        <v>52</v>
      </c>
      <c r="L81" s="60"/>
      <c r="M81" s="50"/>
      <c r="N81" s="50"/>
      <c r="O81" s="59" t="s">
        <v>52</v>
      </c>
      <c r="P81" s="60"/>
      <c r="Q81" s="50"/>
      <c r="R81" s="50"/>
      <c r="S81" s="59" t="s">
        <v>52</v>
      </c>
      <c r="T81" s="60"/>
      <c r="U81" s="50"/>
      <c r="V81" s="50"/>
      <c r="W81" s="59" t="s">
        <v>52</v>
      </c>
      <c r="X81" s="60"/>
      <c r="Y81" s="50"/>
      <c r="Z81" s="50"/>
      <c r="AA81" s="59" t="s">
        <v>52</v>
      </c>
      <c r="AB81" s="60"/>
      <c r="AC81" s="50"/>
      <c r="AD81" s="50"/>
      <c r="AE81" s="59" t="s">
        <v>52</v>
      </c>
    </row>
    <row r="82" spans="1:31" x14ac:dyDescent="0.15">
      <c r="A82" s="50"/>
      <c r="B82" s="50"/>
      <c r="C82" s="64" t="s">
        <v>506</v>
      </c>
      <c r="D82" s="50" t="s">
        <v>427</v>
      </c>
      <c r="E82" s="63" t="s">
        <v>438</v>
      </c>
      <c r="F82" s="50"/>
      <c r="G82" s="57" t="s">
        <v>505</v>
      </c>
      <c r="H82" s="60"/>
      <c r="I82" s="50"/>
      <c r="J82" s="50"/>
      <c r="K82" s="59" t="s">
        <v>52</v>
      </c>
      <c r="L82" s="60"/>
      <c r="M82" s="50"/>
      <c r="N82" s="50"/>
      <c r="O82" s="59" t="s">
        <v>52</v>
      </c>
      <c r="P82" s="60"/>
      <c r="Q82" s="50"/>
      <c r="R82" s="50"/>
      <c r="S82" s="59" t="s">
        <v>52</v>
      </c>
      <c r="T82" s="60"/>
      <c r="U82" s="50"/>
      <c r="V82" s="50"/>
      <c r="W82" s="59" t="s">
        <v>52</v>
      </c>
      <c r="X82" s="60"/>
      <c r="Y82" s="50"/>
      <c r="Z82" s="50"/>
      <c r="AA82" s="59" t="s">
        <v>52</v>
      </c>
      <c r="AB82" s="60"/>
      <c r="AC82" s="50"/>
      <c r="AD82" s="50"/>
      <c r="AE82" s="59" t="s">
        <v>52</v>
      </c>
    </row>
    <row r="83" spans="1:31" x14ac:dyDescent="0.15">
      <c r="A83" s="50"/>
      <c r="B83" s="50"/>
      <c r="C83" s="64" t="s">
        <v>507</v>
      </c>
      <c r="D83" s="50" t="s">
        <v>427</v>
      </c>
      <c r="E83" s="63" t="s">
        <v>438</v>
      </c>
      <c r="F83" s="50"/>
      <c r="G83" s="57" t="s">
        <v>505</v>
      </c>
      <c r="H83" s="60"/>
      <c r="I83" s="50"/>
      <c r="J83" s="50"/>
      <c r="K83" s="59" t="s">
        <v>52</v>
      </c>
      <c r="L83" s="60"/>
      <c r="M83" s="50"/>
      <c r="N83" s="50"/>
      <c r="O83" s="59" t="s">
        <v>52</v>
      </c>
      <c r="P83" s="60"/>
      <c r="Q83" s="50"/>
      <c r="R83" s="50"/>
      <c r="S83" s="59" t="s">
        <v>52</v>
      </c>
      <c r="T83" s="60"/>
      <c r="U83" s="50"/>
      <c r="V83" s="50"/>
      <c r="W83" s="59" t="s">
        <v>52</v>
      </c>
      <c r="X83" s="60"/>
      <c r="Y83" s="50"/>
      <c r="Z83" s="50"/>
      <c r="AA83" s="59" t="s">
        <v>52</v>
      </c>
      <c r="AB83" s="60"/>
      <c r="AC83" s="50"/>
      <c r="AD83" s="50"/>
      <c r="AE83" s="59" t="s">
        <v>52</v>
      </c>
    </row>
    <row r="84" spans="1:31" x14ac:dyDescent="0.15">
      <c r="A84" s="50"/>
      <c r="B84" s="50"/>
      <c r="C84" s="64" t="s">
        <v>508</v>
      </c>
      <c r="D84" s="50" t="s">
        <v>427</v>
      </c>
      <c r="E84" s="63" t="s">
        <v>438</v>
      </c>
      <c r="F84" s="50"/>
      <c r="G84" s="57" t="s">
        <v>505</v>
      </c>
      <c r="H84" s="60"/>
      <c r="I84" s="50"/>
      <c r="J84" s="50"/>
      <c r="K84" s="59" t="s">
        <v>52</v>
      </c>
      <c r="L84" s="60"/>
      <c r="M84" s="50"/>
      <c r="N84" s="50"/>
      <c r="O84" s="59" t="s">
        <v>52</v>
      </c>
      <c r="P84" s="60"/>
      <c r="Q84" s="50"/>
      <c r="R84" s="50"/>
      <c r="S84" s="59" t="s">
        <v>52</v>
      </c>
      <c r="T84" s="60"/>
      <c r="U84" s="50"/>
      <c r="V84" s="50"/>
      <c r="W84" s="59" t="s">
        <v>52</v>
      </c>
      <c r="X84" s="60"/>
      <c r="Y84" s="50"/>
      <c r="Z84" s="50"/>
      <c r="AA84" s="59" t="s">
        <v>52</v>
      </c>
      <c r="AB84" s="60"/>
      <c r="AC84" s="50"/>
      <c r="AD84" s="50"/>
      <c r="AE84" s="59" t="s">
        <v>52</v>
      </c>
    </row>
    <row r="85" spans="1:31" x14ac:dyDescent="0.15">
      <c r="A85" s="50"/>
      <c r="B85" s="50"/>
      <c r="C85" s="64" t="s">
        <v>509</v>
      </c>
      <c r="D85" s="50" t="s">
        <v>432</v>
      </c>
      <c r="E85" s="63" t="s">
        <v>438</v>
      </c>
      <c r="F85" s="50"/>
      <c r="G85" s="57" t="s">
        <v>505</v>
      </c>
      <c r="H85" s="60"/>
      <c r="I85" s="50"/>
      <c r="J85" s="50"/>
      <c r="K85" s="59" t="s">
        <v>52</v>
      </c>
      <c r="L85" s="60"/>
      <c r="M85" s="50"/>
      <c r="N85" s="50"/>
      <c r="O85" s="59" t="s">
        <v>52</v>
      </c>
      <c r="P85" s="60"/>
      <c r="Q85" s="50"/>
      <c r="R85" s="50"/>
      <c r="S85" s="59" t="s">
        <v>52</v>
      </c>
      <c r="T85" s="60"/>
      <c r="U85" s="50"/>
      <c r="V85" s="50"/>
      <c r="W85" s="59" t="s">
        <v>52</v>
      </c>
      <c r="X85" s="60"/>
      <c r="Y85" s="50"/>
      <c r="Z85" s="50"/>
      <c r="AA85" s="59" t="s">
        <v>52</v>
      </c>
      <c r="AB85" s="60"/>
      <c r="AC85" s="50"/>
      <c r="AD85" s="50"/>
      <c r="AE85" s="59" t="s">
        <v>52</v>
      </c>
    </row>
    <row r="86" spans="1:31" x14ac:dyDescent="0.15">
      <c r="A86" s="50"/>
      <c r="B86" s="50"/>
      <c r="C86" s="64" t="s">
        <v>510</v>
      </c>
      <c r="D86" s="50" t="s">
        <v>432</v>
      </c>
      <c r="E86" s="63" t="s">
        <v>438</v>
      </c>
      <c r="F86" s="50"/>
      <c r="G86" s="57" t="s">
        <v>511</v>
      </c>
      <c r="H86" s="60"/>
      <c r="I86" s="50"/>
      <c r="J86" s="50"/>
      <c r="K86" s="59" t="s">
        <v>52</v>
      </c>
      <c r="L86" s="60"/>
      <c r="M86" s="50"/>
      <c r="N86" s="50"/>
      <c r="O86" s="59" t="s">
        <v>52</v>
      </c>
      <c r="P86" s="60"/>
      <c r="Q86" s="50"/>
      <c r="R86" s="50"/>
      <c r="S86" s="59" t="s">
        <v>52</v>
      </c>
      <c r="T86" s="60"/>
      <c r="U86" s="50"/>
      <c r="V86" s="50"/>
      <c r="W86" s="59" t="s">
        <v>52</v>
      </c>
      <c r="X86" s="60"/>
      <c r="Y86" s="50"/>
      <c r="Z86" s="50"/>
      <c r="AA86" s="59" t="s">
        <v>52</v>
      </c>
      <c r="AB86" s="60"/>
      <c r="AC86" s="50"/>
      <c r="AD86" s="50"/>
      <c r="AE86" s="59" t="s">
        <v>52</v>
      </c>
    </row>
    <row r="87" spans="1:31" x14ac:dyDescent="0.15">
      <c r="A87" s="50"/>
      <c r="B87" s="50"/>
      <c r="C87" s="64" t="s">
        <v>512</v>
      </c>
      <c r="D87" s="50" t="s">
        <v>427</v>
      </c>
      <c r="E87" s="63" t="s">
        <v>438</v>
      </c>
      <c r="F87" s="50"/>
      <c r="G87" s="57" t="s">
        <v>511</v>
      </c>
      <c r="H87" s="60"/>
      <c r="I87" s="50"/>
      <c r="J87" s="50"/>
      <c r="K87" s="59" t="s">
        <v>52</v>
      </c>
      <c r="L87" s="60"/>
      <c r="M87" s="50"/>
      <c r="N87" s="50"/>
      <c r="O87" s="59" t="s">
        <v>52</v>
      </c>
      <c r="P87" s="60"/>
      <c r="Q87" s="50"/>
      <c r="R87" s="50"/>
      <c r="S87" s="59" t="s">
        <v>52</v>
      </c>
      <c r="T87" s="60"/>
      <c r="U87" s="50"/>
      <c r="V87" s="50"/>
      <c r="W87" s="59" t="s">
        <v>52</v>
      </c>
      <c r="X87" s="60"/>
      <c r="Y87" s="50"/>
      <c r="Z87" s="50"/>
      <c r="AA87" s="59" t="s">
        <v>52</v>
      </c>
      <c r="AB87" s="60"/>
      <c r="AC87" s="50"/>
      <c r="AD87" s="50"/>
      <c r="AE87" s="59" t="s">
        <v>52</v>
      </c>
    </row>
    <row r="88" spans="1:31" x14ac:dyDescent="0.15">
      <c r="A88" s="50"/>
      <c r="B88" s="50"/>
      <c r="C88" s="64" t="s">
        <v>513</v>
      </c>
      <c r="D88" s="50" t="s">
        <v>427</v>
      </c>
      <c r="E88" s="63" t="s">
        <v>438</v>
      </c>
      <c r="F88" s="50"/>
      <c r="G88" s="57" t="s">
        <v>511</v>
      </c>
      <c r="H88" s="60"/>
      <c r="I88" s="50"/>
      <c r="J88" s="50"/>
      <c r="K88" s="59" t="s">
        <v>52</v>
      </c>
      <c r="L88" s="60"/>
      <c r="M88" s="50"/>
      <c r="N88" s="50"/>
      <c r="O88" s="59" t="s">
        <v>52</v>
      </c>
      <c r="P88" s="60"/>
      <c r="Q88" s="50"/>
      <c r="R88" s="50"/>
      <c r="S88" s="59" t="s">
        <v>52</v>
      </c>
      <c r="T88" s="60"/>
      <c r="U88" s="50"/>
      <c r="V88" s="50"/>
      <c r="W88" s="59" t="s">
        <v>52</v>
      </c>
      <c r="X88" s="60"/>
      <c r="Y88" s="50"/>
      <c r="Z88" s="50"/>
      <c r="AA88" s="59" t="s">
        <v>52</v>
      </c>
      <c r="AB88" s="60"/>
      <c r="AC88" s="50"/>
      <c r="AD88" s="50"/>
      <c r="AE88" s="59" t="s">
        <v>52</v>
      </c>
    </row>
    <row r="89" spans="1:31" x14ac:dyDescent="0.15">
      <c r="A89" s="50"/>
      <c r="B89" s="50"/>
      <c r="C89" s="64" t="s">
        <v>514</v>
      </c>
      <c r="D89" s="50" t="s">
        <v>432</v>
      </c>
      <c r="E89" s="63" t="s">
        <v>438</v>
      </c>
      <c r="F89" s="50"/>
      <c r="G89" s="57" t="s">
        <v>515</v>
      </c>
      <c r="H89" s="60"/>
      <c r="I89" s="50"/>
      <c r="J89" s="50"/>
      <c r="K89" s="59" t="s">
        <v>52</v>
      </c>
      <c r="L89" s="60"/>
      <c r="M89" s="50"/>
      <c r="N89" s="50"/>
      <c r="O89" s="59" t="s">
        <v>52</v>
      </c>
      <c r="P89" s="60"/>
      <c r="Q89" s="50"/>
      <c r="R89" s="50"/>
      <c r="S89" s="59" t="s">
        <v>52</v>
      </c>
      <c r="T89" s="60"/>
      <c r="U89" s="50"/>
      <c r="V89" s="50"/>
      <c r="W89" s="59" t="s">
        <v>52</v>
      </c>
      <c r="X89" s="60"/>
      <c r="Y89" s="50"/>
      <c r="Z89" s="50"/>
      <c r="AA89" s="59" t="s">
        <v>52</v>
      </c>
      <c r="AB89" s="60"/>
      <c r="AC89" s="50"/>
      <c r="AD89" s="50"/>
      <c r="AE89" s="59" t="s">
        <v>52</v>
      </c>
    </row>
    <row r="90" spans="1:31" x14ac:dyDescent="0.15">
      <c r="A90" s="50"/>
      <c r="B90" s="50"/>
      <c r="C90" s="64" t="s">
        <v>516</v>
      </c>
      <c r="D90" s="50" t="s">
        <v>427</v>
      </c>
      <c r="E90" s="63" t="s">
        <v>438</v>
      </c>
      <c r="F90" s="50"/>
      <c r="G90" s="57" t="s">
        <v>515</v>
      </c>
      <c r="H90" s="60"/>
      <c r="I90" s="50"/>
      <c r="J90" s="50"/>
      <c r="K90" s="59" t="s">
        <v>52</v>
      </c>
      <c r="L90" s="60"/>
      <c r="M90" s="50"/>
      <c r="N90" s="50"/>
      <c r="O90" s="59" t="s">
        <v>52</v>
      </c>
      <c r="P90" s="60"/>
      <c r="Q90" s="50"/>
      <c r="R90" s="50"/>
      <c r="S90" s="59" t="s">
        <v>52</v>
      </c>
      <c r="T90" s="60"/>
      <c r="U90" s="50"/>
      <c r="V90" s="50"/>
      <c r="W90" s="59" t="s">
        <v>52</v>
      </c>
      <c r="X90" s="60"/>
      <c r="Y90" s="50"/>
      <c r="Z90" s="50"/>
      <c r="AA90" s="59" t="s">
        <v>52</v>
      </c>
      <c r="AB90" s="60"/>
      <c r="AC90" s="50"/>
      <c r="AD90" s="50"/>
      <c r="AE90" s="59" t="s">
        <v>52</v>
      </c>
    </row>
    <row r="91" spans="1:31" x14ac:dyDescent="0.15">
      <c r="A91" s="50"/>
      <c r="B91" s="50"/>
      <c r="C91" s="64" t="s">
        <v>517</v>
      </c>
      <c r="D91" s="50" t="s">
        <v>432</v>
      </c>
      <c r="E91" s="63" t="s">
        <v>438</v>
      </c>
      <c r="F91" s="50"/>
      <c r="G91" s="57" t="s">
        <v>515</v>
      </c>
      <c r="H91" s="60"/>
      <c r="I91" s="50"/>
      <c r="J91" s="50"/>
      <c r="K91" s="59" t="s">
        <v>52</v>
      </c>
      <c r="L91" s="60"/>
      <c r="M91" s="50"/>
      <c r="N91" s="50"/>
      <c r="O91" s="59" t="s">
        <v>52</v>
      </c>
      <c r="P91" s="60"/>
      <c r="Q91" s="50"/>
      <c r="R91" s="50"/>
      <c r="S91" s="59" t="s">
        <v>52</v>
      </c>
      <c r="T91" s="60"/>
      <c r="U91" s="50"/>
      <c r="V91" s="50"/>
      <c r="W91" s="59" t="s">
        <v>52</v>
      </c>
      <c r="X91" s="60"/>
      <c r="Y91" s="50"/>
      <c r="Z91" s="50"/>
      <c r="AA91" s="59" t="s">
        <v>52</v>
      </c>
      <c r="AB91" s="60"/>
      <c r="AC91" s="50"/>
      <c r="AD91" s="50"/>
      <c r="AE91" s="59" t="s">
        <v>52</v>
      </c>
    </row>
    <row r="92" spans="1:31" x14ac:dyDescent="0.15">
      <c r="A92" s="50"/>
      <c r="B92" s="50"/>
      <c r="C92" s="64" t="s">
        <v>518</v>
      </c>
      <c r="D92" s="50" t="s">
        <v>427</v>
      </c>
      <c r="E92" s="63" t="s">
        <v>438</v>
      </c>
      <c r="F92" s="50"/>
      <c r="G92" s="57" t="s">
        <v>515</v>
      </c>
      <c r="H92" s="60"/>
      <c r="I92" s="50"/>
      <c r="J92" s="50"/>
      <c r="K92" s="59" t="s">
        <v>52</v>
      </c>
      <c r="L92" s="60"/>
      <c r="M92" s="50"/>
      <c r="N92" s="50"/>
      <c r="O92" s="59" t="s">
        <v>52</v>
      </c>
      <c r="P92" s="60"/>
      <c r="Q92" s="50"/>
      <c r="R92" s="50"/>
      <c r="S92" s="59" t="s">
        <v>52</v>
      </c>
      <c r="T92" s="60"/>
      <c r="U92" s="50"/>
      <c r="V92" s="50"/>
      <c r="W92" s="59" t="s">
        <v>52</v>
      </c>
      <c r="X92" s="60"/>
      <c r="Y92" s="50"/>
      <c r="Z92" s="50"/>
      <c r="AA92" s="59" t="s">
        <v>52</v>
      </c>
      <c r="AB92" s="60"/>
      <c r="AC92" s="50"/>
      <c r="AD92" s="50"/>
      <c r="AE92" s="59" t="s">
        <v>52</v>
      </c>
    </row>
    <row r="93" spans="1:31" x14ac:dyDescent="0.15">
      <c r="A93" s="50"/>
      <c r="B93" s="50"/>
      <c r="C93" s="64" t="s">
        <v>519</v>
      </c>
      <c r="D93" s="50" t="s">
        <v>427</v>
      </c>
      <c r="E93" s="63" t="s">
        <v>438</v>
      </c>
      <c r="F93" s="50"/>
      <c r="G93" s="57" t="s">
        <v>515</v>
      </c>
      <c r="H93" s="60"/>
      <c r="I93" s="50"/>
      <c r="J93" s="50"/>
      <c r="K93" s="59" t="s">
        <v>52</v>
      </c>
      <c r="L93" s="60"/>
      <c r="M93" s="50"/>
      <c r="N93" s="50"/>
      <c r="O93" s="59" t="s">
        <v>52</v>
      </c>
      <c r="P93" s="60"/>
      <c r="Q93" s="50"/>
      <c r="R93" s="50"/>
      <c r="S93" s="59" t="s">
        <v>52</v>
      </c>
      <c r="T93" s="60"/>
      <c r="U93" s="50"/>
      <c r="V93" s="50"/>
      <c r="W93" s="59" t="s">
        <v>52</v>
      </c>
      <c r="X93" s="60"/>
      <c r="Y93" s="50"/>
      <c r="Z93" s="50"/>
      <c r="AA93" s="59" t="s">
        <v>52</v>
      </c>
      <c r="AB93" s="60"/>
      <c r="AC93" s="50"/>
      <c r="AD93" s="50"/>
      <c r="AE93" s="59" t="s">
        <v>52</v>
      </c>
    </row>
    <row r="94" spans="1:31" x14ac:dyDescent="0.15">
      <c r="A94" s="50"/>
      <c r="B94" s="50"/>
      <c r="C94" s="64" t="s">
        <v>520</v>
      </c>
      <c r="D94" s="50" t="s">
        <v>427</v>
      </c>
      <c r="E94" s="63" t="s">
        <v>438</v>
      </c>
      <c r="F94" s="50"/>
      <c r="G94" s="57" t="s">
        <v>515</v>
      </c>
      <c r="H94" s="60"/>
      <c r="I94" s="50"/>
      <c r="J94" s="50"/>
      <c r="K94" s="59" t="s">
        <v>52</v>
      </c>
      <c r="L94" s="60"/>
      <c r="M94" s="50"/>
      <c r="N94" s="50"/>
      <c r="O94" s="59" t="s">
        <v>52</v>
      </c>
      <c r="P94" s="60"/>
      <c r="Q94" s="50"/>
      <c r="R94" s="50"/>
      <c r="S94" s="59" t="s">
        <v>52</v>
      </c>
      <c r="T94" s="60"/>
      <c r="U94" s="50"/>
      <c r="V94" s="50"/>
      <c r="W94" s="59" t="s">
        <v>52</v>
      </c>
      <c r="X94" s="60"/>
      <c r="Y94" s="50"/>
      <c r="Z94" s="50"/>
      <c r="AA94" s="59" t="s">
        <v>52</v>
      </c>
      <c r="AB94" s="60"/>
      <c r="AC94" s="50"/>
      <c r="AD94" s="50"/>
      <c r="AE94" s="59" t="s">
        <v>52</v>
      </c>
    </row>
    <row r="95" spans="1:31" x14ac:dyDescent="0.15">
      <c r="A95" s="50"/>
      <c r="B95" s="50"/>
      <c r="C95" s="64" t="s">
        <v>521</v>
      </c>
      <c r="D95" s="50" t="s">
        <v>427</v>
      </c>
      <c r="E95" s="63" t="s">
        <v>438</v>
      </c>
      <c r="F95" s="50"/>
      <c r="G95" s="57" t="s">
        <v>443</v>
      </c>
      <c r="H95" s="60"/>
      <c r="I95" s="50"/>
      <c r="J95" s="50"/>
      <c r="K95" s="59" t="s">
        <v>52</v>
      </c>
      <c r="L95" s="60"/>
      <c r="M95" s="50"/>
      <c r="N95" s="50"/>
      <c r="O95" s="59" t="s">
        <v>52</v>
      </c>
      <c r="P95" s="60"/>
      <c r="Q95" s="50"/>
      <c r="R95" s="50"/>
      <c r="S95" s="59" t="s">
        <v>52</v>
      </c>
      <c r="T95" s="60"/>
      <c r="U95" s="50"/>
      <c r="V95" s="50"/>
      <c r="W95" s="59" t="s">
        <v>52</v>
      </c>
      <c r="X95" s="60"/>
      <c r="Y95" s="50"/>
      <c r="Z95" s="50"/>
      <c r="AA95" s="59" t="s">
        <v>52</v>
      </c>
      <c r="AB95" s="60"/>
      <c r="AC95" s="50"/>
      <c r="AD95" s="50"/>
      <c r="AE95" s="59" t="s">
        <v>52</v>
      </c>
    </row>
    <row r="96" spans="1:31" x14ac:dyDescent="0.15">
      <c r="A96" s="50"/>
      <c r="B96" s="50"/>
      <c r="C96" s="64" t="s">
        <v>522</v>
      </c>
      <c r="D96" s="50" t="s">
        <v>427</v>
      </c>
      <c r="E96" s="63" t="s">
        <v>438</v>
      </c>
      <c r="F96" s="50"/>
      <c r="G96" s="57" t="s">
        <v>443</v>
      </c>
      <c r="H96" s="60"/>
      <c r="I96" s="50"/>
      <c r="J96" s="50"/>
      <c r="K96" s="59" t="s">
        <v>52</v>
      </c>
      <c r="L96" s="60"/>
      <c r="M96" s="50"/>
      <c r="N96" s="50"/>
      <c r="O96" s="59" t="s">
        <v>52</v>
      </c>
      <c r="P96" s="60"/>
      <c r="Q96" s="50"/>
      <c r="R96" s="50"/>
      <c r="S96" s="59" t="s">
        <v>52</v>
      </c>
      <c r="T96" s="60"/>
      <c r="U96" s="50"/>
      <c r="V96" s="50"/>
      <c r="W96" s="59" t="s">
        <v>52</v>
      </c>
      <c r="X96" s="60"/>
      <c r="Y96" s="50"/>
      <c r="Z96" s="50"/>
      <c r="AA96" s="59" t="s">
        <v>52</v>
      </c>
      <c r="AB96" s="60"/>
      <c r="AC96" s="50"/>
      <c r="AD96" s="50"/>
      <c r="AE96" s="59" t="s">
        <v>52</v>
      </c>
    </row>
    <row r="97" spans="1:31" x14ac:dyDescent="0.15">
      <c r="A97" s="50"/>
      <c r="B97" s="50"/>
      <c r="C97" s="64" t="s">
        <v>523</v>
      </c>
      <c r="D97" s="50" t="s">
        <v>427</v>
      </c>
      <c r="E97" s="63" t="s">
        <v>438</v>
      </c>
      <c r="F97" s="50"/>
      <c r="G97" s="57" t="s">
        <v>443</v>
      </c>
      <c r="H97" s="60"/>
      <c r="I97" s="50"/>
      <c r="J97" s="50"/>
      <c r="K97" s="59" t="s">
        <v>52</v>
      </c>
      <c r="L97" s="60"/>
      <c r="M97" s="50"/>
      <c r="N97" s="50"/>
      <c r="O97" s="59" t="s">
        <v>52</v>
      </c>
      <c r="P97" s="60"/>
      <c r="Q97" s="50"/>
      <c r="R97" s="50"/>
      <c r="S97" s="59" t="s">
        <v>52</v>
      </c>
      <c r="T97" s="60"/>
      <c r="U97" s="50"/>
      <c r="V97" s="50"/>
      <c r="W97" s="59" t="s">
        <v>52</v>
      </c>
      <c r="X97" s="60"/>
      <c r="Y97" s="50"/>
      <c r="Z97" s="50"/>
      <c r="AA97" s="59" t="s">
        <v>52</v>
      </c>
      <c r="AB97" s="60"/>
      <c r="AC97" s="50"/>
      <c r="AD97" s="50"/>
      <c r="AE97" s="59" t="s">
        <v>52</v>
      </c>
    </row>
    <row r="98" spans="1:31" x14ac:dyDescent="0.15">
      <c r="A98" s="50"/>
      <c r="B98" s="50"/>
      <c r="C98" s="64" t="s">
        <v>524</v>
      </c>
      <c r="D98" s="50" t="s">
        <v>432</v>
      </c>
      <c r="E98" s="63" t="s">
        <v>438</v>
      </c>
      <c r="F98" s="50"/>
      <c r="G98" s="57" t="s">
        <v>443</v>
      </c>
      <c r="H98" s="60"/>
      <c r="I98" s="50"/>
      <c r="J98" s="50"/>
      <c r="K98" s="59" t="s">
        <v>52</v>
      </c>
      <c r="L98" s="60"/>
      <c r="M98" s="50"/>
      <c r="N98" s="50"/>
      <c r="O98" s="59" t="s">
        <v>52</v>
      </c>
      <c r="P98" s="60"/>
      <c r="Q98" s="50"/>
      <c r="R98" s="50"/>
      <c r="S98" s="59" t="s">
        <v>52</v>
      </c>
      <c r="T98" s="60"/>
      <c r="U98" s="50"/>
      <c r="V98" s="50"/>
      <c r="W98" s="59" t="s">
        <v>52</v>
      </c>
      <c r="X98" s="60"/>
      <c r="Y98" s="50"/>
      <c r="Z98" s="50"/>
      <c r="AA98" s="59" t="s">
        <v>52</v>
      </c>
      <c r="AB98" s="60"/>
      <c r="AC98" s="50"/>
      <c r="AD98" s="50"/>
      <c r="AE98" s="59" t="s">
        <v>52</v>
      </c>
    </row>
    <row r="99" spans="1:31" x14ac:dyDescent="0.15">
      <c r="A99" s="50"/>
      <c r="B99" s="50"/>
      <c r="C99" s="64" t="s">
        <v>525</v>
      </c>
      <c r="D99" s="50" t="s">
        <v>427</v>
      </c>
      <c r="E99" s="63" t="s">
        <v>438</v>
      </c>
      <c r="F99" s="50"/>
      <c r="G99" s="57" t="s">
        <v>526</v>
      </c>
      <c r="H99" s="60"/>
      <c r="I99" s="50"/>
      <c r="J99" s="50"/>
      <c r="K99" s="59" t="s">
        <v>52</v>
      </c>
      <c r="L99" s="60"/>
      <c r="M99" s="50"/>
      <c r="N99" s="50"/>
      <c r="O99" s="59" t="s">
        <v>52</v>
      </c>
      <c r="P99" s="60"/>
      <c r="Q99" s="50"/>
      <c r="R99" s="50"/>
      <c r="S99" s="59" t="s">
        <v>52</v>
      </c>
      <c r="T99" s="60"/>
      <c r="U99" s="50"/>
      <c r="V99" s="50"/>
      <c r="W99" s="59" t="s">
        <v>52</v>
      </c>
      <c r="X99" s="60"/>
      <c r="Y99" s="50"/>
      <c r="Z99" s="50"/>
      <c r="AA99" s="59" t="s">
        <v>52</v>
      </c>
      <c r="AB99" s="60"/>
      <c r="AC99" s="50"/>
      <c r="AD99" s="50"/>
      <c r="AE99" s="59" t="s">
        <v>52</v>
      </c>
    </row>
    <row r="100" spans="1:31" x14ac:dyDescent="0.15">
      <c r="A100" s="50"/>
      <c r="B100" s="50"/>
      <c r="C100" s="64" t="s">
        <v>527</v>
      </c>
      <c r="D100" s="50" t="s">
        <v>427</v>
      </c>
      <c r="E100" s="63" t="s">
        <v>438</v>
      </c>
      <c r="F100" s="50"/>
      <c r="G100" s="57" t="s">
        <v>526</v>
      </c>
      <c r="H100" s="60"/>
      <c r="I100" s="50"/>
      <c r="J100" s="50"/>
      <c r="K100" s="59" t="s">
        <v>52</v>
      </c>
      <c r="L100" s="60"/>
      <c r="M100" s="50"/>
      <c r="N100" s="50"/>
      <c r="O100" s="59" t="s">
        <v>52</v>
      </c>
      <c r="P100" s="60"/>
      <c r="Q100" s="50"/>
      <c r="R100" s="50"/>
      <c r="S100" s="59" t="s">
        <v>52</v>
      </c>
      <c r="T100" s="60"/>
      <c r="U100" s="50"/>
      <c r="V100" s="50"/>
      <c r="W100" s="59" t="s">
        <v>52</v>
      </c>
      <c r="X100" s="60"/>
      <c r="Y100" s="50"/>
      <c r="Z100" s="50"/>
      <c r="AA100" s="59" t="s">
        <v>52</v>
      </c>
      <c r="AB100" s="60"/>
      <c r="AC100" s="50"/>
      <c r="AD100" s="50"/>
      <c r="AE100" s="59" t="s">
        <v>52</v>
      </c>
    </row>
    <row r="101" spans="1:31" x14ac:dyDescent="0.15">
      <c r="A101" s="50"/>
      <c r="B101" s="50"/>
      <c r="C101" s="64" t="s">
        <v>528</v>
      </c>
      <c r="D101" s="50" t="s">
        <v>427</v>
      </c>
      <c r="E101" s="63" t="s">
        <v>438</v>
      </c>
      <c r="F101" s="50"/>
      <c r="G101" s="57" t="s">
        <v>526</v>
      </c>
      <c r="H101" s="60"/>
      <c r="I101" s="50"/>
      <c r="J101" s="50"/>
      <c r="K101" s="59" t="s">
        <v>52</v>
      </c>
      <c r="L101" s="60"/>
      <c r="M101" s="50"/>
      <c r="N101" s="50"/>
      <c r="O101" s="59" t="s">
        <v>52</v>
      </c>
      <c r="P101" s="60"/>
      <c r="Q101" s="50"/>
      <c r="R101" s="50"/>
      <c r="S101" s="59" t="s">
        <v>52</v>
      </c>
      <c r="T101" s="60"/>
      <c r="U101" s="50"/>
      <c r="V101" s="50"/>
      <c r="W101" s="59" t="s">
        <v>52</v>
      </c>
      <c r="X101" s="60"/>
      <c r="Y101" s="50"/>
      <c r="Z101" s="50"/>
      <c r="AA101" s="59" t="s">
        <v>52</v>
      </c>
      <c r="AB101" s="60"/>
      <c r="AC101" s="50"/>
      <c r="AD101" s="50"/>
      <c r="AE101" s="59" t="s">
        <v>52</v>
      </c>
    </row>
    <row r="102" spans="1:31" x14ac:dyDescent="0.15">
      <c r="A102" s="50"/>
      <c r="B102" s="50"/>
      <c r="C102" s="64" t="s">
        <v>529</v>
      </c>
      <c r="D102" s="50" t="s">
        <v>432</v>
      </c>
      <c r="E102" s="63" t="s">
        <v>438</v>
      </c>
      <c r="F102" s="50"/>
      <c r="G102" s="57" t="s">
        <v>526</v>
      </c>
      <c r="H102" s="60"/>
      <c r="I102" s="50"/>
      <c r="J102" s="50"/>
      <c r="K102" s="59" t="s">
        <v>52</v>
      </c>
      <c r="L102" s="60"/>
      <c r="M102" s="50"/>
      <c r="N102" s="50"/>
      <c r="O102" s="59" t="s">
        <v>52</v>
      </c>
      <c r="P102" s="60"/>
      <c r="Q102" s="50"/>
      <c r="R102" s="50"/>
      <c r="S102" s="59" t="s">
        <v>52</v>
      </c>
      <c r="T102" s="60"/>
      <c r="U102" s="50"/>
      <c r="V102" s="50"/>
      <c r="W102" s="59" t="s">
        <v>52</v>
      </c>
      <c r="X102" s="60"/>
      <c r="Y102" s="50"/>
      <c r="Z102" s="50"/>
      <c r="AA102" s="59" t="s">
        <v>52</v>
      </c>
      <c r="AB102" s="60"/>
      <c r="AC102" s="50"/>
      <c r="AD102" s="50"/>
      <c r="AE102" s="59" t="s">
        <v>52</v>
      </c>
    </row>
    <row r="103" spans="1:31" x14ac:dyDescent="0.15">
      <c r="A103" s="50"/>
      <c r="B103" s="50"/>
      <c r="C103" s="64" t="s">
        <v>530</v>
      </c>
      <c r="D103" s="50" t="s">
        <v>432</v>
      </c>
      <c r="E103" s="63" t="s">
        <v>438</v>
      </c>
      <c r="F103" s="50"/>
      <c r="G103" s="57" t="s">
        <v>500</v>
      </c>
      <c r="H103" s="60"/>
      <c r="I103" s="50"/>
      <c r="J103" s="50"/>
      <c r="K103" s="59" t="s">
        <v>52</v>
      </c>
      <c r="L103" s="60"/>
      <c r="M103" s="50"/>
      <c r="N103" s="50"/>
      <c r="O103" s="59" t="s">
        <v>52</v>
      </c>
      <c r="P103" s="60"/>
      <c r="Q103" s="50"/>
      <c r="R103" s="50"/>
      <c r="S103" s="59" t="s">
        <v>52</v>
      </c>
      <c r="T103" s="60"/>
      <c r="U103" s="50"/>
      <c r="V103" s="50"/>
      <c r="W103" s="59" t="s">
        <v>52</v>
      </c>
      <c r="X103" s="60"/>
      <c r="Y103" s="50"/>
      <c r="Z103" s="50"/>
      <c r="AA103" s="59" t="s">
        <v>52</v>
      </c>
      <c r="AB103" s="60"/>
      <c r="AC103" s="50"/>
      <c r="AD103" s="50"/>
      <c r="AE103" s="59" t="s">
        <v>52</v>
      </c>
    </row>
    <row r="104" spans="1:31" x14ac:dyDescent="0.15">
      <c r="A104" s="50"/>
      <c r="B104" s="50"/>
      <c r="C104" s="64" t="s">
        <v>531</v>
      </c>
      <c r="D104" s="50" t="s">
        <v>432</v>
      </c>
      <c r="E104" s="63" t="s">
        <v>438</v>
      </c>
      <c r="F104" s="50"/>
      <c r="G104" s="57" t="s">
        <v>500</v>
      </c>
      <c r="H104" s="60"/>
      <c r="I104" s="50"/>
      <c r="J104" s="50"/>
      <c r="K104" s="59" t="s">
        <v>52</v>
      </c>
      <c r="L104" s="60"/>
      <c r="M104" s="50"/>
      <c r="N104" s="50"/>
      <c r="O104" s="59" t="s">
        <v>52</v>
      </c>
      <c r="P104" s="60"/>
      <c r="Q104" s="50"/>
      <c r="R104" s="50"/>
      <c r="S104" s="59" t="s">
        <v>52</v>
      </c>
      <c r="T104" s="60"/>
      <c r="U104" s="50"/>
      <c r="V104" s="50"/>
      <c r="W104" s="59" t="s">
        <v>52</v>
      </c>
      <c r="X104" s="60"/>
      <c r="Y104" s="50"/>
      <c r="Z104" s="50"/>
      <c r="AA104" s="59" t="s">
        <v>52</v>
      </c>
      <c r="AB104" s="60"/>
      <c r="AC104" s="50"/>
      <c r="AD104" s="50"/>
      <c r="AE104" s="59" t="s">
        <v>52</v>
      </c>
    </row>
    <row r="105" spans="1:31" x14ac:dyDescent="0.15">
      <c r="A105" s="50"/>
      <c r="B105" s="50"/>
      <c r="C105" s="64" t="s">
        <v>532</v>
      </c>
      <c r="D105" s="50" t="s">
        <v>432</v>
      </c>
      <c r="E105" s="63" t="s">
        <v>438</v>
      </c>
      <c r="F105" s="50"/>
      <c r="G105" s="57" t="s">
        <v>500</v>
      </c>
      <c r="H105" s="60"/>
      <c r="I105" s="50"/>
      <c r="J105" s="50"/>
      <c r="K105" s="59" t="s">
        <v>52</v>
      </c>
      <c r="L105" s="60"/>
      <c r="M105" s="50"/>
      <c r="N105" s="50"/>
      <c r="O105" s="59" t="s">
        <v>52</v>
      </c>
      <c r="P105" s="60"/>
      <c r="Q105" s="50"/>
      <c r="R105" s="50"/>
      <c r="S105" s="59" t="s">
        <v>52</v>
      </c>
      <c r="T105" s="60"/>
      <c r="U105" s="50"/>
      <c r="V105" s="50"/>
      <c r="W105" s="59" t="s">
        <v>52</v>
      </c>
      <c r="X105" s="60"/>
      <c r="Y105" s="50"/>
      <c r="Z105" s="50"/>
      <c r="AA105" s="59" t="s">
        <v>52</v>
      </c>
      <c r="AB105" s="60"/>
      <c r="AC105" s="50"/>
      <c r="AD105" s="50"/>
      <c r="AE105" s="59" t="s">
        <v>52</v>
      </c>
    </row>
    <row r="106" spans="1:31" x14ac:dyDescent="0.15">
      <c r="A106" s="50"/>
      <c r="B106" s="50"/>
      <c r="C106" s="64" t="s">
        <v>533</v>
      </c>
      <c r="D106" s="50" t="s">
        <v>432</v>
      </c>
      <c r="E106" s="63" t="s">
        <v>438</v>
      </c>
      <c r="F106" s="50"/>
      <c r="G106" s="57" t="s">
        <v>443</v>
      </c>
      <c r="H106" s="60"/>
      <c r="I106" s="50"/>
      <c r="J106" s="50"/>
      <c r="K106" s="59" t="s">
        <v>52</v>
      </c>
      <c r="L106" s="60"/>
      <c r="M106" s="50"/>
      <c r="N106" s="50"/>
      <c r="O106" s="59" t="s">
        <v>52</v>
      </c>
      <c r="P106" s="60"/>
      <c r="Q106" s="50"/>
      <c r="R106" s="50"/>
      <c r="S106" s="59" t="s">
        <v>52</v>
      </c>
      <c r="T106" s="60"/>
      <c r="U106" s="50"/>
      <c r="V106" s="50"/>
      <c r="W106" s="59" t="s">
        <v>52</v>
      </c>
      <c r="X106" s="60"/>
      <c r="Y106" s="50"/>
      <c r="Z106" s="50"/>
      <c r="AA106" s="59" t="s">
        <v>52</v>
      </c>
      <c r="AB106" s="60"/>
      <c r="AC106" s="50"/>
      <c r="AD106" s="50"/>
      <c r="AE106" s="59" t="s">
        <v>52</v>
      </c>
    </row>
    <row r="108" spans="1:31" x14ac:dyDescent="0.15">
      <c r="C108" s="47" t="s">
        <v>327</v>
      </c>
    </row>
  </sheetData>
  <autoFilter ref="A14:AE14" xr:uid="{00000000-0009-0000-0000-000002000000}">
    <sortState xmlns:xlrd2="http://schemas.microsoft.com/office/spreadsheetml/2017/richdata2" ref="A15:AE106">
      <sortCondition ref="A14"/>
    </sortState>
  </autoFilter>
  <mergeCells count="7">
    <mergeCell ref="A1:AE6"/>
    <mergeCell ref="H13:K13"/>
    <mergeCell ref="L13:O13"/>
    <mergeCell ref="P13:S13"/>
    <mergeCell ref="T13:W13"/>
    <mergeCell ref="X13:AA13"/>
    <mergeCell ref="AB13:AE13"/>
  </mergeCells>
  <phoneticPr fontId="5" type="noConversion"/>
  <conditionalFormatting sqref="H15:AE19 H20:P20 R20:AE20 H21:AE106">
    <cfRule type="containsText" dxfId="457" priority="2" operator="containsText" text="未开始">
      <formula>NOT(ISERROR(SEARCH("未开始",H15)))</formula>
    </cfRule>
    <cfRule type="containsText" dxfId="456" priority="3" operator="containsText" text="进行中">
      <formula>NOT(ISERROR(SEARCH("进行中",H15)))</formula>
    </cfRule>
    <cfRule type="containsText" dxfId="455" priority="4" operator="containsText" text="完成">
      <formula>NOT(ISERROR(SEARCH("完成",H15)))</formula>
    </cfRule>
  </conditionalFormatting>
  <conditionalFormatting sqref="P15:P71 T15:T71 X15:X71 AB15:AB71 H15:H71 L15:L71">
    <cfRule type="cellIs" dxfId="454" priority="1" operator="equal">
      <formula>TODAY()</formula>
    </cfRule>
  </conditionalFormatting>
  <pageMargins left="0.7" right="0.7" top="0.75" bottom="0.75" header="0.3" footer="0.3"/>
  <pageSetup paperSize="9"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FF00"/>
  </sheetPr>
  <dimension ref="A1:G39"/>
  <sheetViews>
    <sheetView zoomScale="85" zoomScaleNormal="85" workbookViewId="0">
      <selection activeCell="G19" sqref="G19"/>
    </sheetView>
  </sheetViews>
  <sheetFormatPr defaultRowHeight="14.25" x14ac:dyDescent="0.2"/>
  <cols>
    <col min="1" max="1" width="3.5" style="81" bestFit="1" customWidth="1"/>
    <col min="2" max="2" width="40" bestFit="1" customWidth="1"/>
    <col min="3" max="3" width="92.125" bestFit="1" customWidth="1"/>
    <col min="4" max="4" width="13" bestFit="1" customWidth="1"/>
    <col min="5" max="5" width="7.5" bestFit="1" customWidth="1"/>
    <col min="6" max="6" width="10.625" bestFit="1" customWidth="1"/>
  </cols>
  <sheetData>
    <row r="1" spans="1:7" ht="27.75" x14ac:dyDescent="0.2">
      <c r="A1" s="97" t="s">
        <v>597</v>
      </c>
      <c r="B1" s="97"/>
      <c r="C1" s="97"/>
      <c r="D1" s="97"/>
      <c r="E1" s="87"/>
    </row>
    <row r="2" spans="1:7" ht="27.75" x14ac:dyDescent="0.2">
      <c r="A2" s="97"/>
      <c r="B2" s="97"/>
      <c r="C2" s="97"/>
      <c r="D2" s="97"/>
      <c r="E2" s="87"/>
    </row>
    <row r="3" spans="1:7" ht="27.75" x14ac:dyDescent="0.2">
      <c r="A3" s="97"/>
      <c r="B3" s="97"/>
      <c r="C3" s="97"/>
      <c r="D3" s="97"/>
      <c r="E3" s="87"/>
    </row>
    <row r="4" spans="1:7" ht="27.75" x14ac:dyDescent="0.2">
      <c r="A4" s="97"/>
      <c r="B4" s="97"/>
      <c r="C4" s="97"/>
      <c r="D4" s="97"/>
      <c r="E4" s="87"/>
    </row>
    <row r="6" spans="1:7" ht="18" x14ac:dyDescent="0.25">
      <c r="A6" s="80"/>
      <c r="B6" s="68" t="s">
        <v>49</v>
      </c>
      <c r="C6" s="68" t="s">
        <v>534</v>
      </c>
      <c r="D6" s="68" t="s">
        <v>535</v>
      </c>
      <c r="E6" s="88" t="s">
        <v>650</v>
      </c>
      <c r="F6" s="69">
        <v>44651</v>
      </c>
    </row>
    <row r="7" spans="1:7" x14ac:dyDescent="0.2">
      <c r="A7" s="70">
        <v>1</v>
      </c>
      <c r="B7" s="70" t="s">
        <v>287</v>
      </c>
      <c r="C7" s="70" t="s">
        <v>536</v>
      </c>
      <c r="D7" s="70">
        <v>78</v>
      </c>
      <c r="E7" s="71">
        <v>60</v>
      </c>
      <c r="F7" s="71">
        <v>18</v>
      </c>
      <c r="G7" s="77" t="s">
        <v>287</v>
      </c>
    </row>
    <row r="8" spans="1:7" x14ac:dyDescent="0.2">
      <c r="A8" s="70">
        <v>2</v>
      </c>
      <c r="B8" s="70" t="s">
        <v>291</v>
      </c>
      <c r="C8" s="70" t="s">
        <v>537</v>
      </c>
      <c r="D8" s="70">
        <v>152</v>
      </c>
      <c r="E8" s="71">
        <v>100</v>
      </c>
      <c r="F8" s="71">
        <v>52</v>
      </c>
      <c r="G8" s="77" t="s">
        <v>291</v>
      </c>
    </row>
    <row r="9" spans="1:7" x14ac:dyDescent="0.2">
      <c r="A9" s="70">
        <v>3</v>
      </c>
      <c r="B9" s="70" t="s">
        <v>293</v>
      </c>
      <c r="C9" s="70"/>
      <c r="D9" s="70">
        <v>7</v>
      </c>
      <c r="E9" s="71"/>
      <c r="F9" s="71"/>
      <c r="G9" s="77" t="s">
        <v>293</v>
      </c>
    </row>
    <row r="10" spans="1:7" x14ac:dyDescent="0.2">
      <c r="A10" s="70">
        <v>4</v>
      </c>
      <c r="B10" s="70" t="s">
        <v>294</v>
      </c>
      <c r="C10" s="70"/>
      <c r="D10" s="70">
        <v>6</v>
      </c>
      <c r="E10" s="71"/>
      <c r="F10" s="71"/>
      <c r="G10" s="77" t="s">
        <v>294</v>
      </c>
    </row>
    <row r="11" spans="1:7" x14ac:dyDescent="0.2">
      <c r="A11" s="70">
        <v>5</v>
      </c>
      <c r="B11" s="70" t="s">
        <v>299</v>
      </c>
      <c r="C11" s="70" t="s">
        <v>538</v>
      </c>
      <c r="D11" s="70">
        <v>108</v>
      </c>
      <c r="E11" s="71">
        <v>60</v>
      </c>
      <c r="F11" s="71">
        <v>48</v>
      </c>
      <c r="G11" s="77" t="s">
        <v>299</v>
      </c>
    </row>
    <row r="12" spans="1:7" x14ac:dyDescent="0.2">
      <c r="A12" s="70">
        <v>6</v>
      </c>
      <c r="B12" s="70" t="s">
        <v>539</v>
      </c>
      <c r="C12" s="70" t="s">
        <v>540</v>
      </c>
      <c r="D12" s="70">
        <v>4</v>
      </c>
      <c r="E12" s="70"/>
      <c r="F12" s="71">
        <v>4</v>
      </c>
    </row>
    <row r="13" spans="1:7" x14ac:dyDescent="0.2">
      <c r="A13" s="70">
        <v>7</v>
      </c>
      <c r="B13" s="98" t="s">
        <v>541</v>
      </c>
      <c r="C13" s="70" t="s">
        <v>542</v>
      </c>
      <c r="D13" s="70">
        <v>40</v>
      </c>
      <c r="E13" s="70"/>
      <c r="F13" s="71">
        <v>8</v>
      </c>
      <c r="G13" t="s">
        <v>310</v>
      </c>
    </row>
    <row r="14" spans="1:7" x14ac:dyDescent="0.2">
      <c r="A14" s="70">
        <v>8</v>
      </c>
      <c r="B14" s="98"/>
      <c r="C14" s="70" t="s">
        <v>543</v>
      </c>
      <c r="D14" s="70">
        <v>30</v>
      </c>
      <c r="E14" s="70"/>
      <c r="F14" s="71"/>
      <c r="G14" t="s">
        <v>295</v>
      </c>
    </row>
    <row r="15" spans="1:7" x14ac:dyDescent="0.2">
      <c r="A15" s="70">
        <v>9</v>
      </c>
      <c r="B15" s="98"/>
      <c r="C15" s="70" t="s">
        <v>544</v>
      </c>
      <c r="D15" s="70">
        <v>25</v>
      </c>
      <c r="E15" s="70"/>
      <c r="F15" s="71"/>
      <c r="G15" t="s">
        <v>292</v>
      </c>
    </row>
    <row r="16" spans="1:7" x14ac:dyDescent="0.2">
      <c r="A16" s="70">
        <v>10</v>
      </c>
      <c r="B16" s="70" t="s">
        <v>545</v>
      </c>
      <c r="C16" s="70" t="s">
        <v>546</v>
      </c>
      <c r="D16" s="70">
        <v>1</v>
      </c>
      <c r="E16" s="70"/>
      <c r="F16" s="71"/>
    </row>
    <row r="17" spans="1:7" x14ac:dyDescent="0.2">
      <c r="A17" s="70">
        <v>11</v>
      </c>
      <c r="B17" s="89" t="s">
        <v>547</v>
      </c>
      <c r="C17" s="70" t="s">
        <v>548</v>
      </c>
      <c r="D17" s="70">
        <v>1</v>
      </c>
      <c r="E17" s="70"/>
      <c r="F17" s="71">
        <v>1</v>
      </c>
    </row>
    <row r="18" spans="1:7" x14ac:dyDescent="0.2">
      <c r="A18" s="70">
        <v>12</v>
      </c>
      <c r="B18" s="89" t="s">
        <v>549</v>
      </c>
      <c r="C18" s="70" t="s">
        <v>550</v>
      </c>
      <c r="D18" s="70">
        <v>8</v>
      </c>
      <c r="E18" s="70"/>
      <c r="F18" s="71">
        <v>1</v>
      </c>
    </row>
    <row r="19" spans="1:7" x14ac:dyDescent="0.2">
      <c r="A19" s="70">
        <v>13</v>
      </c>
      <c r="B19" s="89" t="s">
        <v>551</v>
      </c>
      <c r="C19" s="70" t="s">
        <v>552</v>
      </c>
      <c r="D19" s="70">
        <v>60</v>
      </c>
      <c r="E19" s="70"/>
      <c r="F19" s="71">
        <v>1</v>
      </c>
    </row>
    <row r="20" spans="1:7" x14ac:dyDescent="0.2">
      <c r="A20" s="70">
        <v>14</v>
      </c>
      <c r="B20" s="70" t="s">
        <v>300</v>
      </c>
      <c r="C20" s="70" t="s">
        <v>553</v>
      </c>
      <c r="D20" s="70">
        <v>60</v>
      </c>
      <c r="E20" s="70"/>
      <c r="F20" s="71"/>
      <c r="G20" t="s">
        <v>300</v>
      </c>
    </row>
    <row r="21" spans="1:7" x14ac:dyDescent="0.2">
      <c r="A21" s="79">
        <v>15</v>
      </c>
      <c r="B21" s="99" t="s">
        <v>595</v>
      </c>
      <c r="C21" s="70" t="s">
        <v>542</v>
      </c>
      <c r="D21" s="70">
        <v>26</v>
      </c>
      <c r="E21" s="70"/>
      <c r="F21" s="71"/>
      <c r="G21" t="s">
        <v>310</v>
      </c>
    </row>
    <row r="22" spans="1:7" x14ac:dyDescent="0.2">
      <c r="A22" s="70">
        <v>16</v>
      </c>
      <c r="B22" s="100"/>
      <c r="C22" s="70" t="s">
        <v>543</v>
      </c>
      <c r="D22" s="70">
        <v>30</v>
      </c>
      <c r="E22" s="70"/>
      <c r="F22" s="71"/>
      <c r="G22" t="s">
        <v>295</v>
      </c>
    </row>
    <row r="23" spans="1:7" x14ac:dyDescent="0.2">
      <c r="A23" s="79">
        <v>17</v>
      </c>
      <c r="B23" s="101"/>
      <c r="C23" s="70" t="s">
        <v>544</v>
      </c>
      <c r="D23" s="70">
        <v>22</v>
      </c>
      <c r="E23" s="70"/>
      <c r="F23" s="71"/>
      <c r="G23" t="s">
        <v>292</v>
      </c>
    </row>
    <row r="24" spans="1:7" x14ac:dyDescent="0.2">
      <c r="A24" s="70">
        <v>18</v>
      </c>
      <c r="B24" s="99" t="s">
        <v>596</v>
      </c>
      <c r="C24" s="70" t="s">
        <v>542</v>
      </c>
      <c r="D24" s="70">
        <v>26</v>
      </c>
      <c r="E24" s="70"/>
      <c r="F24" s="71"/>
      <c r="G24" t="s">
        <v>310</v>
      </c>
    </row>
    <row r="25" spans="1:7" x14ac:dyDescent="0.2">
      <c r="A25" s="79">
        <v>19</v>
      </c>
      <c r="B25" s="100"/>
      <c r="C25" s="70" t="s">
        <v>543</v>
      </c>
      <c r="D25" s="70">
        <v>30</v>
      </c>
      <c r="E25" s="70"/>
      <c r="F25" s="71"/>
      <c r="G25" t="s">
        <v>295</v>
      </c>
    </row>
    <row r="26" spans="1:7" x14ac:dyDescent="0.2">
      <c r="A26" s="70">
        <v>20</v>
      </c>
      <c r="B26" s="101"/>
      <c r="C26" s="70" t="s">
        <v>544</v>
      </c>
      <c r="D26" s="78">
        <v>22</v>
      </c>
      <c r="E26" s="78"/>
      <c r="F26" s="71"/>
      <c r="G26" t="s">
        <v>292</v>
      </c>
    </row>
    <row r="27" spans="1:7" x14ac:dyDescent="0.2">
      <c r="A27" s="79">
        <v>21</v>
      </c>
      <c r="B27" s="70" t="s">
        <v>298</v>
      </c>
      <c r="C27" s="70" t="s">
        <v>554</v>
      </c>
      <c r="D27" s="70"/>
      <c r="E27" s="70"/>
      <c r="F27" s="71"/>
      <c r="G27" t="s">
        <v>298</v>
      </c>
    </row>
    <row r="28" spans="1:7" x14ac:dyDescent="0.2">
      <c r="A28" s="70">
        <v>22</v>
      </c>
      <c r="B28" s="70" t="s">
        <v>555</v>
      </c>
      <c r="C28" s="70" t="s">
        <v>556</v>
      </c>
      <c r="D28" s="70"/>
      <c r="E28" s="70"/>
      <c r="F28" s="71"/>
      <c r="G28" t="s">
        <v>289</v>
      </c>
    </row>
    <row r="29" spans="1:7" x14ac:dyDescent="0.2">
      <c r="A29" s="79">
        <v>23</v>
      </c>
      <c r="B29" s="70" t="s">
        <v>309</v>
      </c>
      <c r="C29" s="70" t="s">
        <v>557</v>
      </c>
      <c r="D29" s="70"/>
      <c r="E29" s="70"/>
      <c r="F29" s="71"/>
      <c r="G29" t="s">
        <v>309</v>
      </c>
    </row>
    <row r="30" spans="1:7" x14ac:dyDescent="0.2">
      <c r="A30" s="70">
        <v>24</v>
      </c>
      <c r="B30" s="70" t="s">
        <v>296</v>
      </c>
      <c r="C30" s="70"/>
      <c r="D30" s="70"/>
      <c r="E30" s="70"/>
      <c r="F30" s="71"/>
      <c r="G30" t="s">
        <v>296</v>
      </c>
    </row>
    <row r="31" spans="1:7" x14ac:dyDescent="0.2">
      <c r="A31" s="79">
        <v>25</v>
      </c>
      <c r="B31" s="70" t="s">
        <v>290</v>
      </c>
      <c r="C31" s="70" t="s">
        <v>558</v>
      </c>
      <c r="D31" s="70"/>
      <c r="E31" s="70"/>
      <c r="F31" s="71"/>
      <c r="G31" t="s">
        <v>290</v>
      </c>
    </row>
    <row r="32" spans="1:7" x14ac:dyDescent="0.2">
      <c r="A32" s="70">
        <v>26</v>
      </c>
      <c r="B32" s="71" t="s">
        <v>301</v>
      </c>
      <c r="C32" s="71"/>
      <c r="D32" s="71"/>
      <c r="E32" s="71"/>
      <c r="F32" s="71"/>
    </row>
    <row r="33" spans="1:6" x14ac:dyDescent="0.2">
      <c r="A33" s="70">
        <v>27</v>
      </c>
      <c r="B33" s="71" t="s">
        <v>302</v>
      </c>
      <c r="C33" s="71"/>
      <c r="D33" s="71"/>
      <c r="E33" s="71"/>
      <c r="F33" s="71"/>
    </row>
    <row r="34" spans="1:6" x14ac:dyDescent="0.2">
      <c r="A34" s="70">
        <v>28</v>
      </c>
      <c r="B34" s="71" t="s">
        <v>303</v>
      </c>
      <c r="C34" s="71"/>
      <c r="D34" s="71"/>
      <c r="E34" s="71"/>
      <c r="F34" s="71"/>
    </row>
    <row r="35" spans="1:6" x14ac:dyDescent="0.2">
      <c r="A35" s="70">
        <v>29</v>
      </c>
      <c r="B35" s="71" t="s">
        <v>304</v>
      </c>
      <c r="C35" s="71"/>
      <c r="D35" s="71"/>
      <c r="E35" s="71"/>
      <c r="F35" s="71"/>
    </row>
    <row r="36" spans="1:6" x14ac:dyDescent="0.2">
      <c r="A36" s="70">
        <v>30</v>
      </c>
      <c r="B36" s="71" t="s">
        <v>305</v>
      </c>
      <c r="C36" s="71"/>
      <c r="D36" s="71"/>
      <c r="E36" s="71"/>
      <c r="F36" s="71"/>
    </row>
    <row r="37" spans="1:6" x14ac:dyDescent="0.2">
      <c r="A37" s="70">
        <v>31</v>
      </c>
      <c r="B37" s="71" t="s">
        <v>306</v>
      </c>
      <c r="C37" s="71"/>
      <c r="D37" s="71"/>
      <c r="E37" s="71"/>
      <c r="F37" s="71"/>
    </row>
    <row r="38" spans="1:6" x14ac:dyDescent="0.2">
      <c r="A38" s="70">
        <v>32</v>
      </c>
      <c r="B38" s="71" t="s">
        <v>307</v>
      </c>
      <c r="C38" s="71"/>
      <c r="D38" s="71"/>
      <c r="E38" s="71"/>
      <c r="F38" s="71"/>
    </row>
    <row r="39" spans="1:6" x14ac:dyDescent="0.2">
      <c r="A39" s="70">
        <v>33</v>
      </c>
      <c r="B39" s="71" t="s">
        <v>308</v>
      </c>
      <c r="C39" s="71"/>
      <c r="D39" s="71"/>
      <c r="E39" s="71"/>
      <c r="F39" s="71"/>
    </row>
  </sheetData>
  <mergeCells count="4">
    <mergeCell ref="A1:D4"/>
    <mergeCell ref="B13:B15"/>
    <mergeCell ref="B21:B23"/>
    <mergeCell ref="B24:B26"/>
  </mergeCells>
  <phoneticPr fontId="5" type="noConversion"/>
  <conditionalFormatting sqref="I11 I16">
    <cfRule type="containsText" dxfId="453" priority="41" operator="containsText" text="进行中">
      <formula>NOT(ISERROR(SEARCH("进行中",I11)))</formula>
    </cfRule>
    <cfRule type="containsText" dxfId="452" priority="42" operator="containsText" text="未开始">
      <formula>NOT(ISERROR(SEARCH("未开始",I11)))</formula>
    </cfRule>
    <cfRule type="containsText" dxfId="451" priority="43" operator="containsText" text="无">
      <formula>NOT(ISERROR(SEARCH("无",I11)))</formula>
    </cfRule>
  </conditionalFormatting>
  <conditionalFormatting sqref="K11">
    <cfRule type="containsText" dxfId="450" priority="38" operator="containsText" text="进行中">
      <formula>NOT(ISERROR(SEARCH("进行中",K11)))</formula>
    </cfRule>
    <cfRule type="containsText" dxfId="449" priority="39" operator="containsText" text="未开始">
      <formula>NOT(ISERROR(SEARCH("未开始",K11)))</formula>
    </cfRule>
    <cfRule type="containsText" dxfId="448" priority="40" operator="containsText" text="无">
      <formula>NOT(ISERROR(SEARCH("无",K11)))</formula>
    </cfRule>
  </conditionalFormatting>
  <conditionalFormatting sqref="K11">
    <cfRule type="cellIs" dxfId="447" priority="37" operator="equal">
      <formula>"完成"</formula>
    </cfRule>
  </conditionalFormatting>
  <conditionalFormatting sqref="K11">
    <cfRule type="cellIs" dxfId="446" priority="36" operator="equal">
      <formula>"完成"</formula>
    </cfRule>
  </conditionalFormatting>
  <conditionalFormatting sqref="K12">
    <cfRule type="containsText" dxfId="445" priority="33" operator="containsText" text="进行中">
      <formula>NOT(ISERROR(SEARCH("进行中",K12)))</formula>
    </cfRule>
    <cfRule type="containsText" dxfId="444" priority="34" operator="containsText" text="未开始">
      <formula>NOT(ISERROR(SEARCH("未开始",K12)))</formula>
    </cfRule>
    <cfRule type="containsText" dxfId="443" priority="35" operator="containsText" text="无">
      <formula>NOT(ISERROR(SEARCH("无",K12)))</formula>
    </cfRule>
  </conditionalFormatting>
  <conditionalFormatting sqref="K12">
    <cfRule type="cellIs" dxfId="442" priority="32" operator="equal">
      <formula>"完成"</formula>
    </cfRule>
  </conditionalFormatting>
  <conditionalFormatting sqref="K12">
    <cfRule type="cellIs" dxfId="441" priority="31" operator="equal">
      <formula>"完成"</formula>
    </cfRule>
  </conditionalFormatting>
  <conditionalFormatting sqref="K13">
    <cfRule type="containsText" dxfId="440" priority="28" operator="containsText" text="进行中">
      <formula>NOT(ISERROR(SEARCH("进行中",K13)))</formula>
    </cfRule>
    <cfRule type="containsText" dxfId="439" priority="29" operator="containsText" text="未开始">
      <formula>NOT(ISERROR(SEARCH("未开始",K13)))</formula>
    </cfRule>
    <cfRule type="containsText" dxfId="438" priority="30" operator="containsText" text="无">
      <formula>NOT(ISERROR(SEARCH("无",K13)))</formula>
    </cfRule>
  </conditionalFormatting>
  <conditionalFormatting sqref="K13">
    <cfRule type="cellIs" dxfId="437" priority="27" operator="equal">
      <formula>"完成"</formula>
    </cfRule>
  </conditionalFormatting>
  <conditionalFormatting sqref="K13">
    <cfRule type="cellIs" dxfId="436" priority="26" operator="equal">
      <formula>"完成"</formula>
    </cfRule>
  </conditionalFormatting>
  <conditionalFormatting sqref="K14">
    <cfRule type="containsText" dxfId="435" priority="23" operator="containsText" text="进行中">
      <formula>NOT(ISERROR(SEARCH("进行中",K14)))</formula>
    </cfRule>
    <cfRule type="containsText" dxfId="434" priority="24" operator="containsText" text="未开始">
      <formula>NOT(ISERROR(SEARCH("未开始",K14)))</formula>
    </cfRule>
    <cfRule type="containsText" dxfId="433" priority="25" operator="containsText" text="无">
      <formula>NOT(ISERROR(SEARCH("无",K14)))</formula>
    </cfRule>
  </conditionalFormatting>
  <conditionalFormatting sqref="K14">
    <cfRule type="cellIs" dxfId="432" priority="22" operator="equal">
      <formula>"完成"</formula>
    </cfRule>
  </conditionalFormatting>
  <conditionalFormatting sqref="K14">
    <cfRule type="cellIs" dxfId="431" priority="21" operator="equal">
      <formula>"完成"</formula>
    </cfRule>
  </conditionalFormatting>
  <conditionalFormatting sqref="K15">
    <cfRule type="containsText" dxfId="430" priority="18" operator="containsText" text="进行中">
      <formula>NOT(ISERROR(SEARCH("进行中",K15)))</formula>
    </cfRule>
    <cfRule type="containsText" dxfId="429" priority="19" operator="containsText" text="未开始">
      <formula>NOT(ISERROR(SEARCH("未开始",K15)))</formula>
    </cfRule>
    <cfRule type="containsText" dxfId="428" priority="20" operator="containsText" text="无">
      <formula>NOT(ISERROR(SEARCH("无",K15)))</formula>
    </cfRule>
  </conditionalFormatting>
  <conditionalFormatting sqref="K15">
    <cfRule type="cellIs" dxfId="427" priority="17" operator="equal">
      <formula>"完成"</formula>
    </cfRule>
  </conditionalFormatting>
  <conditionalFormatting sqref="K15">
    <cfRule type="cellIs" dxfId="426" priority="16" operator="equal">
      <formula>"完成"</formula>
    </cfRule>
  </conditionalFormatting>
  <conditionalFormatting sqref="K16">
    <cfRule type="containsText" dxfId="425" priority="13" operator="containsText" text="进行中">
      <formula>NOT(ISERROR(SEARCH("进行中",K16)))</formula>
    </cfRule>
    <cfRule type="containsText" dxfId="424" priority="14" operator="containsText" text="未开始">
      <formula>NOT(ISERROR(SEARCH("未开始",K16)))</formula>
    </cfRule>
    <cfRule type="containsText" dxfId="423" priority="15" operator="containsText" text="无">
      <formula>NOT(ISERROR(SEARCH("无",K16)))</formula>
    </cfRule>
  </conditionalFormatting>
  <conditionalFormatting sqref="K16">
    <cfRule type="cellIs" dxfId="422" priority="12" operator="equal">
      <formula>"完成"</formula>
    </cfRule>
  </conditionalFormatting>
  <conditionalFormatting sqref="K16">
    <cfRule type="cellIs" dxfId="421" priority="11" operator="equal">
      <formula>"完成"</formula>
    </cfRule>
  </conditionalFormatting>
  <conditionalFormatting sqref="K17">
    <cfRule type="containsText" dxfId="420" priority="8" operator="containsText" text="进行中">
      <formula>NOT(ISERROR(SEARCH("进行中",K17)))</formula>
    </cfRule>
    <cfRule type="containsText" dxfId="419" priority="9" operator="containsText" text="未开始">
      <formula>NOT(ISERROR(SEARCH("未开始",K17)))</formula>
    </cfRule>
    <cfRule type="containsText" dxfId="418" priority="10" operator="containsText" text="无">
      <formula>NOT(ISERROR(SEARCH("无",K17)))</formula>
    </cfRule>
  </conditionalFormatting>
  <conditionalFormatting sqref="K17">
    <cfRule type="cellIs" dxfId="417" priority="7" operator="equal">
      <formula>"完成"</formula>
    </cfRule>
  </conditionalFormatting>
  <conditionalFormatting sqref="K17">
    <cfRule type="cellIs" dxfId="416" priority="6" operator="equal">
      <formula>"完成"</formula>
    </cfRule>
  </conditionalFormatting>
  <pageMargins left="0.7" right="0.7" top="0.75" bottom="0.75" header="0.3" footer="0.3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R201"/>
  <sheetViews>
    <sheetView tabSelected="1" topLeftCell="A184" zoomScale="130" zoomScaleNormal="130" workbookViewId="0">
      <selection activeCell="K194" sqref="K194"/>
    </sheetView>
  </sheetViews>
  <sheetFormatPr defaultColWidth="9" defaultRowHeight="16.5" x14ac:dyDescent="0.3"/>
  <cols>
    <col min="1" max="1" width="3.875" style="1" customWidth="1"/>
    <col min="2" max="2" width="14.625" style="1" customWidth="1"/>
    <col min="3" max="3" width="9.125" style="1" bestFit="1" customWidth="1"/>
    <col min="4" max="4" width="9" style="1"/>
    <col min="5" max="5" width="9.125" style="1" customWidth="1"/>
    <col min="6" max="8" width="9" style="1"/>
    <col min="9" max="9" width="9.125" style="1" bestFit="1" customWidth="1"/>
    <col min="10" max="10" width="9" style="1"/>
    <col min="11" max="12" width="9.125" style="1" bestFit="1" customWidth="1"/>
    <col min="13" max="14" width="4.75" style="1" bestFit="1" customWidth="1"/>
    <col min="15" max="15" width="6.5" style="1" bestFit="1" customWidth="1"/>
    <col min="16" max="16" width="6" style="1" bestFit="1" customWidth="1"/>
    <col min="17" max="21" width="4.75" style="1" bestFit="1" customWidth="1"/>
    <col min="22" max="43" width="5.875" style="1" bestFit="1" customWidth="1"/>
    <col min="44" max="16384" width="9" style="1"/>
  </cols>
  <sheetData>
    <row r="1" spans="1:10" ht="16.5" customHeight="1" x14ac:dyDescent="0.3">
      <c r="A1" s="102" t="s">
        <v>599</v>
      </c>
      <c r="B1" s="102"/>
      <c r="C1" s="102"/>
      <c r="D1" s="102"/>
      <c r="E1" s="102"/>
      <c r="F1" s="102"/>
      <c r="G1" s="102"/>
      <c r="H1" s="102"/>
      <c r="I1" s="102"/>
      <c r="J1" s="102"/>
    </row>
    <row r="2" spans="1:10" ht="16.5" customHeight="1" x14ac:dyDescent="0.3">
      <c r="A2" s="102"/>
      <c r="B2" s="102"/>
      <c r="C2" s="102"/>
      <c r="D2" s="102"/>
      <c r="E2" s="102"/>
      <c r="F2" s="102"/>
      <c r="G2" s="102"/>
      <c r="H2" s="102"/>
      <c r="I2" s="102"/>
      <c r="J2" s="102"/>
    </row>
    <row r="3" spans="1:10" ht="16.5" customHeight="1" x14ac:dyDescent="0.3">
      <c r="A3" s="102"/>
      <c r="B3" s="102"/>
      <c r="C3" s="102"/>
      <c r="D3" s="102"/>
      <c r="E3" s="102"/>
      <c r="F3" s="102"/>
      <c r="G3" s="102"/>
      <c r="H3" s="102"/>
      <c r="I3" s="102"/>
      <c r="J3" s="102"/>
    </row>
    <row r="4" spans="1:10" ht="16.5" customHeight="1" x14ac:dyDescent="0.3">
      <c r="A4" s="102"/>
      <c r="B4" s="102"/>
      <c r="C4" s="102"/>
      <c r="D4" s="102"/>
      <c r="E4" s="102"/>
      <c r="F4" s="102"/>
      <c r="G4" s="102"/>
      <c r="H4" s="102"/>
      <c r="I4" s="102"/>
      <c r="J4" s="102"/>
    </row>
    <row r="6" spans="1:10" ht="17.25" x14ac:dyDescent="0.3">
      <c r="B6" s="2" t="s">
        <v>0</v>
      </c>
    </row>
    <row r="7" spans="1:10" x14ac:dyDescent="0.3">
      <c r="B7" s="1" t="s">
        <v>1</v>
      </c>
    </row>
    <row r="9" spans="1:10" ht="18" thickBot="1" x14ac:dyDescent="0.35">
      <c r="B9" s="2" t="s">
        <v>611</v>
      </c>
    </row>
    <row r="10" spans="1:10" ht="17.25" thickBot="1" x14ac:dyDescent="0.35">
      <c r="B10" s="3" t="s">
        <v>610</v>
      </c>
      <c r="C10" s="4">
        <v>643</v>
      </c>
    </row>
    <row r="11" spans="1:10" ht="17.25" thickBot="1" x14ac:dyDescent="0.35">
      <c r="B11" s="3" t="s">
        <v>612</v>
      </c>
      <c r="C11" s="4">
        <v>201</v>
      </c>
    </row>
    <row r="12" spans="1:10" ht="17.25" thickBot="1" x14ac:dyDescent="0.35">
      <c r="B12" s="3" t="s">
        <v>613</v>
      </c>
      <c r="C12" s="84">
        <f>C11/C10</f>
        <v>0.31259720062208396</v>
      </c>
    </row>
    <row r="14" spans="1:10" ht="18" thickBot="1" x14ac:dyDescent="0.35">
      <c r="B14" s="2" t="s">
        <v>30</v>
      </c>
    </row>
    <row r="15" spans="1:10" ht="17.25" thickBot="1" x14ac:dyDescent="0.35">
      <c r="B15" s="106" t="s">
        <v>31</v>
      </c>
      <c r="C15" s="107"/>
      <c r="D15" s="107"/>
      <c r="E15" s="108"/>
    </row>
    <row r="16" spans="1:10" ht="17.25" thickBot="1" x14ac:dyDescent="0.35">
      <c r="B16" s="103" t="s">
        <v>32</v>
      </c>
      <c r="C16" s="104"/>
      <c r="D16" s="105"/>
      <c r="E16" s="5" t="s">
        <v>10</v>
      </c>
    </row>
    <row r="17" spans="2:5" ht="17.25" thickBot="1" x14ac:dyDescent="0.35">
      <c r="B17" s="103" t="s">
        <v>33</v>
      </c>
      <c r="C17" s="104"/>
      <c r="D17" s="105"/>
      <c r="E17" s="5" t="s">
        <v>10</v>
      </c>
    </row>
    <row r="18" spans="2:5" ht="17.25" thickBot="1" x14ac:dyDescent="0.35">
      <c r="B18" s="103" t="s">
        <v>34</v>
      </c>
      <c r="C18" s="104"/>
      <c r="D18" s="105"/>
      <c r="E18" s="5" t="s">
        <v>10</v>
      </c>
    </row>
    <row r="19" spans="2:5" ht="17.25" thickBot="1" x14ac:dyDescent="0.35">
      <c r="B19" s="103" t="s">
        <v>35</v>
      </c>
      <c r="C19" s="104"/>
      <c r="D19" s="105"/>
      <c r="E19" s="5" t="s">
        <v>10</v>
      </c>
    </row>
    <row r="20" spans="2:5" ht="17.25" thickBot="1" x14ac:dyDescent="0.35">
      <c r="B20" s="103" t="s">
        <v>36</v>
      </c>
      <c r="C20" s="104"/>
      <c r="D20" s="105"/>
      <c r="E20" s="5" t="s">
        <v>10</v>
      </c>
    </row>
    <row r="21" spans="2:5" ht="17.25" thickBot="1" x14ac:dyDescent="0.35">
      <c r="B21" s="106" t="s">
        <v>37</v>
      </c>
      <c r="C21" s="107"/>
      <c r="D21" s="107"/>
      <c r="E21" s="108"/>
    </row>
    <row r="22" spans="2:5" ht="17.25" thickBot="1" x14ac:dyDescent="0.35">
      <c r="B22" s="4" t="s">
        <v>38</v>
      </c>
      <c r="C22" s="6"/>
      <c r="D22" s="7"/>
      <c r="E22" s="5" t="s">
        <v>10</v>
      </c>
    </row>
    <row r="23" spans="2:5" ht="17.25" thickBot="1" x14ac:dyDescent="0.35">
      <c r="B23" s="103" t="s">
        <v>39</v>
      </c>
      <c r="C23" s="104"/>
      <c r="D23" s="105"/>
      <c r="E23" s="5" t="s">
        <v>10</v>
      </c>
    </row>
    <row r="24" spans="2:5" ht="17.25" thickBot="1" x14ac:dyDescent="0.35">
      <c r="B24" s="103" t="s">
        <v>40</v>
      </c>
      <c r="C24" s="104"/>
      <c r="D24" s="105"/>
      <c r="E24" s="5" t="s">
        <v>10</v>
      </c>
    </row>
    <row r="25" spans="2:5" ht="17.25" thickBot="1" x14ac:dyDescent="0.35">
      <c r="B25" s="103" t="s">
        <v>41</v>
      </c>
      <c r="C25" s="104"/>
      <c r="D25" s="105"/>
      <c r="E25" s="5" t="s">
        <v>13</v>
      </c>
    </row>
    <row r="28" spans="2:5" ht="17.25" x14ac:dyDescent="0.3">
      <c r="B28" s="2" t="s">
        <v>42</v>
      </c>
    </row>
    <row r="59" spans="1:30" ht="14.25" customHeight="1" x14ac:dyDescent="0.3">
      <c r="A59" s="102" t="s">
        <v>598</v>
      </c>
      <c r="B59" s="102"/>
      <c r="C59" s="102"/>
      <c r="D59" s="102"/>
      <c r="E59" s="102"/>
      <c r="F59" s="102"/>
      <c r="G59" s="102"/>
      <c r="H59" s="102"/>
      <c r="I59" s="102"/>
      <c r="J59" s="102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  <c r="AA59" s="8"/>
      <c r="AB59" s="8"/>
      <c r="AC59" s="8"/>
      <c r="AD59" s="8"/>
    </row>
    <row r="60" spans="1:30" ht="14.25" customHeight="1" x14ac:dyDescent="0.3">
      <c r="A60" s="102"/>
      <c r="B60" s="102"/>
      <c r="C60" s="102"/>
      <c r="D60" s="102"/>
      <c r="E60" s="102"/>
      <c r="F60" s="102"/>
      <c r="G60" s="102"/>
      <c r="H60" s="102"/>
      <c r="I60" s="102"/>
      <c r="J60" s="102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  <c r="AA60" s="8"/>
      <c r="AB60" s="8"/>
      <c r="AC60" s="8"/>
      <c r="AD60" s="8"/>
    </row>
    <row r="61" spans="1:30" ht="14.25" customHeight="1" x14ac:dyDescent="0.3">
      <c r="A61" s="102"/>
      <c r="B61" s="102"/>
      <c r="C61" s="102"/>
      <c r="D61" s="102"/>
      <c r="E61" s="102"/>
      <c r="F61" s="102"/>
      <c r="G61" s="102"/>
      <c r="H61" s="102"/>
      <c r="I61" s="102"/>
      <c r="J61" s="102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  <c r="AA61" s="8"/>
      <c r="AB61" s="8"/>
      <c r="AC61" s="8"/>
      <c r="AD61" s="8"/>
    </row>
    <row r="62" spans="1:30" x14ac:dyDescent="0.3">
      <c r="A62" s="102"/>
      <c r="B62" s="102"/>
      <c r="C62" s="102"/>
      <c r="D62" s="102"/>
      <c r="E62" s="102"/>
      <c r="F62" s="102"/>
      <c r="G62" s="102"/>
      <c r="H62" s="102"/>
      <c r="I62" s="102"/>
      <c r="J62" s="102"/>
    </row>
    <row r="63" spans="1:30" ht="32.25" x14ac:dyDescent="0.3">
      <c r="A63" s="9"/>
      <c r="B63" s="9"/>
      <c r="C63" s="9"/>
      <c r="D63" s="9"/>
      <c r="E63" s="9"/>
      <c r="F63" s="9"/>
      <c r="G63" s="9"/>
      <c r="H63" s="9"/>
      <c r="I63" s="9"/>
      <c r="J63" s="9"/>
    </row>
    <row r="64" spans="1:30" ht="17.25" x14ac:dyDescent="0.3">
      <c r="B64" s="2" t="s">
        <v>43</v>
      </c>
    </row>
    <row r="65" spans="2:8" x14ac:dyDescent="0.3">
      <c r="B65" s="1" t="s">
        <v>44</v>
      </c>
    </row>
    <row r="67" spans="2:8" ht="17.25" x14ac:dyDescent="0.3">
      <c r="B67" s="2" t="s">
        <v>45</v>
      </c>
    </row>
    <row r="68" spans="2:8" x14ac:dyDescent="0.3">
      <c r="B68" s="1" t="s">
        <v>46</v>
      </c>
    </row>
    <row r="69" spans="2:8" x14ac:dyDescent="0.3">
      <c r="B69" s="1" t="s">
        <v>47</v>
      </c>
    </row>
    <row r="71" spans="2:8" ht="18" thickBot="1" x14ac:dyDescent="0.35">
      <c r="B71" s="10" t="s">
        <v>48</v>
      </c>
      <c r="C71" s="11"/>
      <c r="D71" s="11"/>
      <c r="E71" s="11"/>
      <c r="F71" s="11"/>
      <c r="G71" s="11"/>
      <c r="H71" s="11"/>
    </row>
    <row r="72" spans="2:8" ht="17.25" thickBot="1" x14ac:dyDescent="0.35">
      <c r="B72" s="3" t="s">
        <v>0</v>
      </c>
      <c r="C72" s="109" t="s">
        <v>49</v>
      </c>
      <c r="D72" s="109"/>
      <c r="E72" s="109"/>
      <c r="F72" s="109"/>
      <c r="G72" s="109"/>
      <c r="H72" s="109"/>
    </row>
    <row r="73" spans="2:8" ht="17.25" thickBot="1" x14ac:dyDescent="0.35">
      <c r="B73" s="12">
        <v>44642</v>
      </c>
      <c r="C73" s="110" t="s">
        <v>603</v>
      </c>
      <c r="D73" s="110"/>
      <c r="E73" s="110"/>
      <c r="F73" s="110"/>
      <c r="G73" s="110"/>
      <c r="H73" s="110"/>
    </row>
    <row r="74" spans="2:8" ht="17.25" thickBot="1" x14ac:dyDescent="0.35">
      <c r="B74" s="12">
        <v>44651</v>
      </c>
      <c r="C74" s="110" t="s">
        <v>50</v>
      </c>
      <c r="D74" s="110"/>
      <c r="E74" s="110"/>
      <c r="F74" s="110"/>
      <c r="G74" s="110"/>
      <c r="H74" s="110"/>
    </row>
    <row r="76" spans="2:8" ht="18" thickBot="1" x14ac:dyDescent="0.35">
      <c r="B76" s="2" t="s">
        <v>2</v>
      </c>
    </row>
    <row r="77" spans="2:8" ht="17.25" thickBot="1" x14ac:dyDescent="0.35">
      <c r="B77" s="3" t="s">
        <v>3</v>
      </c>
      <c r="C77" s="3" t="s">
        <v>4</v>
      </c>
      <c r="D77" s="3" t="s">
        <v>5</v>
      </c>
      <c r="E77" s="3" t="s">
        <v>6</v>
      </c>
      <c r="F77" s="3" t="s">
        <v>7</v>
      </c>
      <c r="G77" s="3" t="s">
        <v>8</v>
      </c>
    </row>
    <row r="78" spans="2:8" ht="17.25" thickBot="1" x14ac:dyDescent="0.35">
      <c r="B78" s="4" t="s">
        <v>620</v>
      </c>
      <c r="C78" s="4" t="str">
        <f>VLOOKUP(B78,策划工作进度总表!$C$12:$I$179,3,FALSE)</f>
        <v>未开始</v>
      </c>
      <c r="D78" s="4" t="str">
        <f>VLOOKUP(B78,策划工作进度总表!$C$12:$I$179,4,FALSE)</f>
        <v>未开始</v>
      </c>
      <c r="E78" s="4"/>
      <c r="F78" s="4" t="str">
        <f>VLOOKUP(B78,策划工作进度总表!$C$12:$I$179,6,FALSE)</f>
        <v>未开始</v>
      </c>
      <c r="G78" s="4"/>
    </row>
    <row r="79" spans="2:8" ht="17.25" thickBot="1" x14ac:dyDescent="0.35">
      <c r="B79" s="4" t="s">
        <v>28</v>
      </c>
      <c r="C79" s="4" t="str">
        <f>VLOOKUP(B79,策划工作进度总表!$C$12:$I$179,3,FALSE)</f>
        <v>进行中</v>
      </c>
      <c r="D79" s="4" t="str">
        <f>VLOOKUP(B79,策划工作进度总表!$C$12:$I$179,4,FALSE)</f>
        <v>完成</v>
      </c>
      <c r="E79" s="4" t="str">
        <f>VLOOKUP(B79,策划工作进度总表!$C$12:$I$179,5,FALSE)</f>
        <v>进行中</v>
      </c>
      <c r="F79" s="4" t="str">
        <f>VLOOKUP(B79,策划工作进度总表!$C$12:$I$179,6,FALSE)</f>
        <v>进行中</v>
      </c>
      <c r="G79" s="4" t="str">
        <f>VLOOKUP(B79,策划工作进度总表!$C$12:$I$179,7,FALSE)</f>
        <v>进行中</v>
      </c>
    </row>
    <row r="80" spans="2:8" ht="17.25" thickBot="1" x14ac:dyDescent="0.35">
      <c r="B80" s="4" t="s">
        <v>622</v>
      </c>
      <c r="C80" s="4" t="str">
        <f>VLOOKUP(B80,策划工作进度总表!$C$12:$I$179,3,FALSE)</f>
        <v>完成</v>
      </c>
      <c r="D80" s="4" t="str">
        <f>VLOOKUP(B80,策划工作进度总表!$C$12:$I$179,4,FALSE)</f>
        <v>未开始</v>
      </c>
      <c r="E80" s="4"/>
      <c r="F80" s="4" t="str">
        <f>VLOOKUP(B80,策划工作进度总表!$C$12:$I$179,6,FALSE)</f>
        <v>未开始</v>
      </c>
      <c r="G80" s="4"/>
    </row>
    <row r="81" spans="2:7" ht="17.25" thickBot="1" x14ac:dyDescent="0.35">
      <c r="B81" s="4" t="s">
        <v>624</v>
      </c>
      <c r="C81" s="4" t="str">
        <f>VLOOKUP(B81,策划工作进度总表!$C$12:$I$179,3,FALSE)</f>
        <v>完成</v>
      </c>
      <c r="D81" s="4" t="str">
        <f>VLOOKUP(B81,策划工作进度总表!$C$12:$I$179,4,FALSE)</f>
        <v>完成</v>
      </c>
      <c r="E81" s="4"/>
      <c r="F81" s="4" t="str">
        <f>VLOOKUP(B81,策划工作进度总表!$C$12:$I$179,6,FALSE)</f>
        <v>未开始</v>
      </c>
      <c r="G81" s="4"/>
    </row>
    <row r="82" spans="2:7" ht="17.25" thickBot="1" x14ac:dyDescent="0.35">
      <c r="B82" s="4" t="s">
        <v>625</v>
      </c>
      <c r="C82" s="4" t="str">
        <f>VLOOKUP(B82,策划工作进度总表!$C$12:$I$179,3,FALSE)</f>
        <v>完成</v>
      </c>
      <c r="D82" s="4" t="str">
        <f>VLOOKUP(B82,策划工作进度总表!$C$12:$I$179,4,FALSE)</f>
        <v>未开始</v>
      </c>
      <c r="E82" s="4" t="str">
        <f>VLOOKUP(B82,策划工作进度总表!$C$12:$I$179,5,FALSE)</f>
        <v>完成</v>
      </c>
      <c r="F82" s="4" t="str">
        <f>VLOOKUP(B82,策划工作进度总表!$C$12:$I$179,6,FALSE)</f>
        <v>未开始</v>
      </c>
      <c r="G82" s="4" t="str">
        <f>VLOOKUP(B82,策划工作进度总表!$C$12:$I$179,7,FALSE)</f>
        <v>完成</v>
      </c>
    </row>
    <row r="83" spans="2:7" ht="17.25" thickBot="1" x14ac:dyDescent="0.35">
      <c r="B83" s="4" t="s">
        <v>86</v>
      </c>
      <c r="C83" s="4" t="str">
        <f>VLOOKUP(B83,策划工作进度总表!$C$12:$I$179,3,FALSE)</f>
        <v>完成</v>
      </c>
      <c r="D83" s="4" t="str">
        <f>VLOOKUP(B83,策划工作进度总表!$C$12:$I$179,4,FALSE)</f>
        <v>未开始</v>
      </c>
      <c r="E83" s="4"/>
      <c r="F83" s="4" t="str">
        <f>VLOOKUP(B83,策划工作进度总表!$C$12:$I$179,6,FALSE)</f>
        <v>未开始</v>
      </c>
      <c r="G83" s="4"/>
    </row>
    <row r="84" spans="2:7" ht="17.25" thickBot="1" x14ac:dyDescent="0.35">
      <c r="B84" s="4" t="s">
        <v>87</v>
      </c>
      <c r="C84" s="4" t="str">
        <f>VLOOKUP(B84,策划工作进度总表!$C$12:$I$179,3,FALSE)</f>
        <v>完成</v>
      </c>
      <c r="D84" s="4" t="str">
        <f>VLOOKUP(B84,策划工作进度总表!$C$12:$I$179,4,FALSE)</f>
        <v>未开始</v>
      </c>
      <c r="E84" s="4"/>
      <c r="F84" s="4" t="str">
        <f>VLOOKUP(B84,策划工作进度总表!$C$12:$I$179,6,FALSE)</f>
        <v>未开始</v>
      </c>
      <c r="G84" s="4"/>
    </row>
    <row r="85" spans="2:7" ht="17.25" thickBot="1" x14ac:dyDescent="0.35">
      <c r="B85" s="4" t="s">
        <v>91</v>
      </c>
      <c r="C85" s="4" t="str">
        <f>VLOOKUP(B85,策划工作进度总表!$C$12:$I$179,3,FALSE)</f>
        <v>未开始</v>
      </c>
      <c r="D85" s="4" t="str">
        <f>VLOOKUP(B85,策划工作进度总表!$C$12:$I$179,4,FALSE)</f>
        <v>未开始</v>
      </c>
      <c r="E85" s="4"/>
      <c r="F85" s="4" t="str">
        <f>VLOOKUP(B85,策划工作进度总表!$C$12:$I$179,6,FALSE)</f>
        <v>未开始</v>
      </c>
      <c r="G85" s="4"/>
    </row>
    <row r="86" spans="2:7" ht="17.25" thickBot="1" x14ac:dyDescent="0.35">
      <c r="B86" s="4" t="s">
        <v>92</v>
      </c>
      <c r="C86" s="4" t="str">
        <f>VLOOKUP(B86,策划工作进度总表!$C$12:$I$179,3,FALSE)</f>
        <v>未开始</v>
      </c>
      <c r="D86" s="4" t="str">
        <f>VLOOKUP(B86,策划工作进度总表!$C$12:$I$179,4,FALSE)</f>
        <v>未开始</v>
      </c>
      <c r="E86" s="4" t="str">
        <f>VLOOKUP(B86,策划工作进度总表!$C$12:$I$179,5,FALSE)</f>
        <v>未开始</v>
      </c>
      <c r="F86" s="4" t="str">
        <f>VLOOKUP(B86,策划工作进度总表!$C$12:$I$179,6,FALSE)</f>
        <v>未开始</v>
      </c>
      <c r="G86" s="4" t="str">
        <f>VLOOKUP(B86,策划工作进度总表!$C$12:$I$179,7,FALSE)</f>
        <v>未开始</v>
      </c>
    </row>
    <row r="87" spans="2:7" ht="17.25" thickBot="1" x14ac:dyDescent="0.35">
      <c r="B87" s="4" t="s">
        <v>626</v>
      </c>
      <c r="C87" s="4" t="str">
        <f>VLOOKUP(B87,策划工作进度总表!$C$12:$I$179,3,FALSE)</f>
        <v>未开始</v>
      </c>
      <c r="D87" s="4" t="str">
        <f>VLOOKUP(B87,策划工作进度总表!$C$12:$I$179,4,FALSE)</f>
        <v>未开始</v>
      </c>
      <c r="E87" s="4" t="str">
        <f>VLOOKUP(B87,策划工作进度总表!$C$12:$I$179,5,FALSE)</f>
        <v>未开始</v>
      </c>
      <c r="F87" s="4" t="str">
        <f>VLOOKUP(B87,策划工作进度总表!$C$12:$I$179,6,FALSE)</f>
        <v>未开始</v>
      </c>
      <c r="G87" s="4" t="str">
        <f>VLOOKUP(B87,策划工作进度总表!$C$12:$I$179,7,FALSE)</f>
        <v>未开始</v>
      </c>
    </row>
    <row r="88" spans="2:7" ht="17.25" thickBot="1" x14ac:dyDescent="0.35">
      <c r="B88" s="4" t="s">
        <v>628</v>
      </c>
      <c r="C88" s="4" t="str">
        <f>VLOOKUP(B88,策划工作进度总表!$C$12:$I$179,3,FALSE)</f>
        <v>完成</v>
      </c>
      <c r="D88" s="4" t="str">
        <f>VLOOKUP(B88,策划工作进度总表!$C$12:$I$179,4,FALSE)</f>
        <v>完成</v>
      </c>
      <c r="E88" s="4" t="str">
        <f>VLOOKUP(B88,策划工作进度总表!$C$12:$I$179,5,FALSE)</f>
        <v>完成</v>
      </c>
      <c r="F88" s="4" t="str">
        <f>VLOOKUP(B88,策划工作进度总表!$C$12:$I$179,6,FALSE)</f>
        <v>未开始</v>
      </c>
      <c r="G88" s="4" t="str">
        <f>VLOOKUP(B88,策划工作进度总表!$C$12:$I$179,7,FALSE)</f>
        <v>未开始</v>
      </c>
    </row>
    <row r="89" spans="2:7" ht="17.25" thickBot="1" x14ac:dyDescent="0.35">
      <c r="B89" s="4" t="s">
        <v>629</v>
      </c>
      <c r="C89" s="4" t="str">
        <f>VLOOKUP(B89,策划工作进度总表!$C$12:$I$179,3,FALSE)</f>
        <v>完成</v>
      </c>
      <c r="D89" s="4" t="str">
        <f>VLOOKUP(B89,策划工作进度总表!$C$12:$I$179,4,FALSE)</f>
        <v>完成</v>
      </c>
      <c r="E89" s="4"/>
      <c r="F89" s="4" t="str">
        <f>VLOOKUP(B89,策划工作进度总表!$C$12:$I$179,6,FALSE)</f>
        <v>未开始</v>
      </c>
      <c r="G89" s="4"/>
    </row>
    <row r="90" spans="2:7" ht="17.25" thickBot="1" x14ac:dyDescent="0.35">
      <c r="B90" s="4" t="s">
        <v>631</v>
      </c>
      <c r="C90" s="4" t="str">
        <f>VLOOKUP(B90,策划工作进度总表!$C$12:$I$179,3,FALSE)</f>
        <v>完成</v>
      </c>
      <c r="D90" s="4" t="str">
        <f>VLOOKUP(B90,策划工作进度总表!$C$12:$I$179,4,FALSE)</f>
        <v>完成</v>
      </c>
      <c r="E90" s="4"/>
      <c r="F90" s="4" t="str">
        <f>VLOOKUP(B90,策划工作进度总表!$C$12:$I$179,6,FALSE)</f>
        <v>未开始</v>
      </c>
      <c r="G90" s="4"/>
    </row>
    <row r="91" spans="2:7" ht="17.25" thickBot="1" x14ac:dyDescent="0.35">
      <c r="B91" s="4" t="s">
        <v>633</v>
      </c>
      <c r="C91" s="4" t="str">
        <f>VLOOKUP(B91,策划工作进度总表!$C$12:$I$179,3,FALSE)</f>
        <v>完成</v>
      </c>
      <c r="D91" s="4" t="str">
        <f>VLOOKUP(B91,策划工作进度总表!$C$12:$I$179,4,FALSE)</f>
        <v>完成</v>
      </c>
      <c r="E91" s="4"/>
      <c r="F91" s="4" t="str">
        <f>VLOOKUP(B91,策划工作进度总表!$C$12:$I$179,6,FALSE)</f>
        <v>未开始</v>
      </c>
      <c r="G91" s="4"/>
    </row>
    <row r="92" spans="2:7" ht="17.25" thickBot="1" x14ac:dyDescent="0.35">
      <c r="B92" s="4" t="s">
        <v>635</v>
      </c>
      <c r="C92" s="4" t="str">
        <f>VLOOKUP(B92,策划工作进度总表!$C$12:$I$179,3,FALSE)</f>
        <v>完成</v>
      </c>
      <c r="D92" s="4" t="str">
        <f>VLOOKUP(B92,策划工作进度总表!$C$12:$I$179,4,FALSE)</f>
        <v>完成</v>
      </c>
      <c r="E92" s="4"/>
      <c r="F92" s="4" t="str">
        <f>VLOOKUP(B92,策划工作进度总表!$C$12:$I$179,6,FALSE)</f>
        <v>进行中</v>
      </c>
      <c r="G92" s="4" t="str">
        <f>VLOOKUP(B92,策划工作进度总表!$C$12:$I$179,7,FALSE)</f>
        <v>未开始</v>
      </c>
    </row>
    <row r="93" spans="2:7" ht="17.25" thickBot="1" x14ac:dyDescent="0.35">
      <c r="B93" s="4" t="s">
        <v>636</v>
      </c>
      <c r="C93" s="4" t="str">
        <f>VLOOKUP(B93,策划工作进度总表!$C$12:$I$179,3,FALSE)</f>
        <v>完成</v>
      </c>
      <c r="D93" s="4" t="str">
        <f>VLOOKUP(B93,策划工作进度总表!$C$12:$I$179,4,FALSE)</f>
        <v>完成</v>
      </c>
      <c r="E93" s="4"/>
      <c r="F93" s="4" t="str">
        <f>VLOOKUP(B93,策划工作进度总表!$C$12:$I$179,6,FALSE)</f>
        <v>进行中</v>
      </c>
      <c r="G93" s="4" t="str">
        <f>VLOOKUP(B93,策划工作进度总表!$C$12:$I$179,7,FALSE)</f>
        <v>未开始</v>
      </c>
    </row>
    <row r="94" spans="2:7" ht="17.25" thickBot="1" x14ac:dyDescent="0.35">
      <c r="B94" s="4" t="s">
        <v>637</v>
      </c>
      <c r="C94" s="4" t="str">
        <f>VLOOKUP(B94,策划工作进度总表!$C$12:$I$179,3,FALSE)</f>
        <v>完成</v>
      </c>
      <c r="D94" s="4" t="str">
        <f>VLOOKUP(B94,策划工作进度总表!$C$12:$I$179,4,FALSE)</f>
        <v>进行中</v>
      </c>
      <c r="E94" s="4"/>
      <c r="F94" s="4" t="str">
        <f>VLOOKUP(B94,策划工作进度总表!$C$12:$I$179,6,FALSE)</f>
        <v>进行中</v>
      </c>
      <c r="G94" s="4"/>
    </row>
    <row r="95" spans="2:7" ht="17.25" thickBot="1" x14ac:dyDescent="0.35">
      <c r="B95" s="4" t="s">
        <v>638</v>
      </c>
      <c r="C95" s="4" t="str">
        <f>VLOOKUP(B95,策划工作进度总表!$C$12:$I$179,3,FALSE)</f>
        <v>完成</v>
      </c>
      <c r="D95" s="4" t="str">
        <f>VLOOKUP(B95,策划工作进度总表!$C$12:$I$179,4,FALSE)</f>
        <v>进行中</v>
      </c>
      <c r="E95" s="4"/>
      <c r="F95" s="4" t="str">
        <f>VLOOKUP(B95,策划工作进度总表!$C$12:$I$179,6,FALSE)</f>
        <v>进行中</v>
      </c>
      <c r="G95" s="4"/>
    </row>
    <row r="96" spans="2:7" ht="17.25" thickBot="1" x14ac:dyDescent="0.35">
      <c r="B96" s="4" t="s">
        <v>640</v>
      </c>
      <c r="C96" s="4" t="str">
        <f>VLOOKUP(B96,策划工作进度总表!$C$12:$I$179,3,FALSE)</f>
        <v>未开始</v>
      </c>
      <c r="D96" s="4" t="str">
        <f>VLOOKUP(B96,策划工作进度总表!$C$12:$I$179,4,FALSE)</f>
        <v>未开始</v>
      </c>
      <c r="E96" s="4"/>
      <c r="F96" s="4" t="str">
        <f>VLOOKUP(B96,策划工作进度总表!$C$12:$I$179,6,FALSE)</f>
        <v>未开始</v>
      </c>
      <c r="G96" s="4"/>
    </row>
    <row r="97" spans="1:44" ht="17.25" thickBot="1" x14ac:dyDescent="0.35">
      <c r="B97" s="4" t="s">
        <v>639</v>
      </c>
      <c r="C97" s="4" t="str">
        <f>VLOOKUP(B97,策划工作进度总表!$C$12:$I$179,3,FALSE)</f>
        <v>未开始</v>
      </c>
      <c r="D97" s="4" t="str">
        <f>VLOOKUP(B97,策划工作进度总表!$C$12:$I$179,4,FALSE)</f>
        <v>未开始</v>
      </c>
      <c r="E97" s="4"/>
      <c r="F97" s="4" t="str">
        <f>VLOOKUP(B97,策划工作进度总表!$C$12:$I$179,6,FALSE)</f>
        <v>未开始</v>
      </c>
      <c r="G97" s="4" t="str">
        <f>VLOOKUP(B97,策划工作进度总表!$C$12:$I$179,7,FALSE)</f>
        <v>未开始</v>
      </c>
    </row>
    <row r="98" spans="1:44" ht="17.25" thickBot="1" x14ac:dyDescent="0.35">
      <c r="B98" s="4" t="s">
        <v>65</v>
      </c>
      <c r="C98" s="5" t="s">
        <v>13</v>
      </c>
      <c r="D98" s="4" t="s">
        <v>11</v>
      </c>
      <c r="E98" s="4" t="s">
        <v>11</v>
      </c>
      <c r="F98" s="4" t="s">
        <v>11</v>
      </c>
      <c r="G98" s="4" t="s">
        <v>11</v>
      </c>
    </row>
    <row r="99" spans="1:44" ht="17.25" thickBot="1" x14ac:dyDescent="0.35">
      <c r="B99" s="4" t="s">
        <v>66</v>
      </c>
      <c r="C99" s="4" t="s">
        <v>52</v>
      </c>
      <c r="D99" s="4" t="s">
        <v>11</v>
      </c>
      <c r="E99" s="4" t="s">
        <v>11</v>
      </c>
      <c r="F99" s="4" t="s">
        <v>11</v>
      </c>
      <c r="G99" s="4" t="s">
        <v>11</v>
      </c>
    </row>
    <row r="101" spans="1:44" ht="18" thickBot="1" x14ac:dyDescent="0.35">
      <c r="B101" s="10" t="s">
        <v>67</v>
      </c>
    </row>
    <row r="102" spans="1:44" ht="17.25" thickBot="1" x14ac:dyDescent="0.35">
      <c r="B102" s="3" t="s">
        <v>3</v>
      </c>
      <c r="C102" s="3" t="s">
        <v>31</v>
      </c>
      <c r="D102" s="3" t="s">
        <v>37</v>
      </c>
      <c r="E102" s="3" t="s">
        <v>68</v>
      </c>
      <c r="F102" s="3" t="s">
        <v>69</v>
      </c>
    </row>
    <row r="103" spans="1:44" ht="17.25" thickBot="1" x14ac:dyDescent="0.35">
      <c r="A103" s="91">
        <v>1</v>
      </c>
      <c r="B103" s="4" t="s">
        <v>70</v>
      </c>
      <c r="C103" s="4" t="s">
        <v>15</v>
      </c>
      <c r="D103" s="4" t="s">
        <v>52</v>
      </c>
      <c r="E103" s="4" t="s">
        <v>15</v>
      </c>
      <c r="F103" s="4" t="s">
        <v>15</v>
      </c>
      <c r="M103" s="13"/>
      <c r="N103" s="13"/>
      <c r="O103" s="13"/>
      <c r="P103" s="13"/>
      <c r="Q103" s="13"/>
      <c r="R103" s="13"/>
      <c r="S103" s="13"/>
      <c r="T103" s="13"/>
      <c r="U103" s="13"/>
      <c r="V103" s="13"/>
      <c r="W103" s="13"/>
      <c r="X103" s="13"/>
      <c r="Y103" s="13"/>
      <c r="Z103" s="13"/>
      <c r="AA103" s="13"/>
      <c r="AB103" s="13"/>
      <c r="AC103" s="13"/>
      <c r="AD103" s="13"/>
      <c r="AE103" s="13"/>
      <c r="AF103" s="13"/>
      <c r="AG103" s="13"/>
      <c r="AH103" s="13"/>
      <c r="AI103" s="13"/>
      <c r="AJ103" s="13"/>
      <c r="AK103" s="13"/>
      <c r="AL103" s="13"/>
      <c r="AM103" s="13"/>
      <c r="AN103" s="13"/>
      <c r="AO103" s="13"/>
      <c r="AP103" s="13"/>
      <c r="AQ103" s="13"/>
      <c r="AR103" s="13"/>
    </row>
    <row r="104" spans="1:44" ht="17.25" thickBot="1" x14ac:dyDescent="0.35">
      <c r="A104" s="91">
        <v>2</v>
      </c>
      <c r="B104" s="4" t="s">
        <v>71</v>
      </c>
      <c r="C104" s="4" t="s">
        <v>15</v>
      </c>
      <c r="D104" s="4" t="s">
        <v>52</v>
      </c>
      <c r="E104" s="4" t="s">
        <v>15</v>
      </c>
      <c r="F104" s="4" t="s">
        <v>15</v>
      </c>
    </row>
    <row r="105" spans="1:44" ht="17.25" thickBot="1" x14ac:dyDescent="0.35">
      <c r="A105" s="91">
        <v>3</v>
      </c>
      <c r="B105" s="4" t="s">
        <v>72</v>
      </c>
      <c r="C105" s="4" t="s">
        <v>15</v>
      </c>
      <c r="D105" s="4" t="s">
        <v>52</v>
      </c>
      <c r="E105" s="4" t="s">
        <v>15</v>
      </c>
      <c r="F105" s="4" t="s">
        <v>15</v>
      </c>
      <c r="L105" s="14"/>
    </row>
    <row r="106" spans="1:44" ht="17.25" thickBot="1" x14ac:dyDescent="0.35">
      <c r="A106" s="91">
        <v>4</v>
      </c>
      <c r="B106" s="4" t="s">
        <v>73</v>
      </c>
      <c r="C106" s="4" t="s">
        <v>52</v>
      </c>
      <c r="D106" s="4" t="s">
        <v>15</v>
      </c>
      <c r="E106" s="4" t="s">
        <v>15</v>
      </c>
      <c r="F106" s="4" t="s">
        <v>15</v>
      </c>
      <c r="L106" s="14"/>
    </row>
    <row r="107" spans="1:44" ht="17.25" thickBot="1" x14ac:dyDescent="0.35">
      <c r="A107" s="91">
        <v>5</v>
      </c>
      <c r="B107" s="4" t="s">
        <v>74</v>
      </c>
      <c r="C107" s="4" t="s">
        <v>52</v>
      </c>
      <c r="D107" s="4" t="s">
        <v>15</v>
      </c>
      <c r="E107" s="4" t="s">
        <v>15</v>
      </c>
      <c r="F107" s="4" t="s">
        <v>15</v>
      </c>
      <c r="L107" s="14"/>
    </row>
    <row r="108" spans="1:44" ht="17.25" thickBot="1" x14ac:dyDescent="0.35">
      <c r="A108" s="91">
        <v>6</v>
      </c>
      <c r="B108" s="4" t="s">
        <v>75</v>
      </c>
      <c r="C108" s="4" t="s">
        <v>52</v>
      </c>
      <c r="D108" s="4" t="s">
        <v>15</v>
      </c>
      <c r="E108" s="4" t="s">
        <v>15</v>
      </c>
      <c r="F108" s="4" t="s">
        <v>15</v>
      </c>
      <c r="L108" s="14"/>
    </row>
    <row r="109" spans="1:44" ht="17.25" thickBot="1" x14ac:dyDescent="0.35">
      <c r="A109" s="91">
        <v>7</v>
      </c>
      <c r="B109" s="4" t="s">
        <v>9</v>
      </c>
      <c r="C109" s="4" t="s">
        <v>52</v>
      </c>
      <c r="D109" s="4" t="s">
        <v>15</v>
      </c>
      <c r="E109" s="4" t="s">
        <v>15</v>
      </c>
      <c r="F109" s="4" t="s">
        <v>52</v>
      </c>
      <c r="L109" s="14"/>
    </row>
    <row r="110" spans="1:44" ht="17.25" thickBot="1" x14ac:dyDescent="0.35">
      <c r="A110" s="91">
        <v>8</v>
      </c>
      <c r="B110" s="4" t="s">
        <v>12</v>
      </c>
      <c r="C110" s="4" t="s">
        <v>52</v>
      </c>
      <c r="D110" s="4" t="s">
        <v>52</v>
      </c>
      <c r="E110" s="4" t="s">
        <v>52</v>
      </c>
      <c r="F110" s="4" t="s">
        <v>52</v>
      </c>
      <c r="L110" s="14"/>
    </row>
    <row r="111" spans="1:44" ht="17.25" thickBot="1" x14ac:dyDescent="0.35">
      <c r="A111" s="91">
        <v>9</v>
      </c>
      <c r="B111" s="4" t="s">
        <v>14</v>
      </c>
      <c r="C111" s="4" t="s">
        <v>52</v>
      </c>
      <c r="D111" s="4" t="s">
        <v>52</v>
      </c>
      <c r="E111" s="4" t="s">
        <v>52</v>
      </c>
      <c r="F111" s="4" t="s">
        <v>52</v>
      </c>
      <c r="L111" s="14"/>
    </row>
    <row r="112" spans="1:44" ht="17.25" thickBot="1" x14ac:dyDescent="0.35">
      <c r="A112" s="91">
        <v>10</v>
      </c>
      <c r="B112" s="4" t="s">
        <v>16</v>
      </c>
      <c r="C112" s="5" t="s">
        <v>13</v>
      </c>
      <c r="D112" s="5" t="s">
        <v>13</v>
      </c>
      <c r="E112" s="4" t="s">
        <v>52</v>
      </c>
      <c r="F112" s="4" t="s">
        <v>52</v>
      </c>
      <c r="L112" s="14"/>
    </row>
    <row r="113" spans="1:12" ht="17.25" thickBot="1" x14ac:dyDescent="0.35">
      <c r="A113" s="91">
        <v>11</v>
      </c>
      <c r="B113" s="4" t="s">
        <v>17</v>
      </c>
      <c r="C113" s="5" t="s">
        <v>13</v>
      </c>
      <c r="D113" s="4" t="s">
        <v>15</v>
      </c>
      <c r="E113" s="4" t="s">
        <v>52</v>
      </c>
      <c r="F113" s="4" t="s">
        <v>52</v>
      </c>
      <c r="L113" s="14"/>
    </row>
    <row r="114" spans="1:12" ht="17.25" thickBot="1" x14ac:dyDescent="0.35">
      <c r="A114" s="91">
        <v>12</v>
      </c>
      <c r="B114" s="4" t="s">
        <v>18</v>
      </c>
      <c r="C114" s="5" t="s">
        <v>13</v>
      </c>
      <c r="D114" s="5" t="s">
        <v>13</v>
      </c>
      <c r="E114" s="4" t="s">
        <v>52</v>
      </c>
      <c r="F114" s="4" t="s">
        <v>52</v>
      </c>
      <c r="L114" s="14"/>
    </row>
    <row r="115" spans="1:12" ht="17.25" thickBot="1" x14ac:dyDescent="0.35">
      <c r="A115" s="91">
        <v>13</v>
      </c>
      <c r="B115" s="4" t="s">
        <v>19</v>
      </c>
      <c r="C115" s="5" t="s">
        <v>13</v>
      </c>
      <c r="D115" s="5" t="s">
        <v>13</v>
      </c>
      <c r="E115" s="4" t="s">
        <v>52</v>
      </c>
      <c r="F115" s="4" t="s">
        <v>52</v>
      </c>
      <c r="L115" s="14"/>
    </row>
    <row r="116" spans="1:12" ht="17.25" thickBot="1" x14ac:dyDescent="0.35">
      <c r="A116" s="91">
        <v>14</v>
      </c>
      <c r="B116" s="4" t="s">
        <v>20</v>
      </c>
      <c r="C116" s="4" t="s">
        <v>52</v>
      </c>
      <c r="D116" s="4" t="s">
        <v>52</v>
      </c>
      <c r="E116" s="4" t="s">
        <v>52</v>
      </c>
      <c r="F116" s="4" t="s">
        <v>52</v>
      </c>
      <c r="L116" s="14"/>
    </row>
    <row r="117" spans="1:12" ht="17.25" thickBot="1" x14ac:dyDescent="0.35">
      <c r="A117" s="91">
        <v>15</v>
      </c>
      <c r="B117" s="4" t="s">
        <v>21</v>
      </c>
      <c r="C117" s="4" t="s">
        <v>52</v>
      </c>
      <c r="D117" s="4" t="s">
        <v>76</v>
      </c>
      <c r="E117" s="4" t="s">
        <v>52</v>
      </c>
      <c r="F117" s="4" t="s">
        <v>52</v>
      </c>
      <c r="L117" s="14"/>
    </row>
    <row r="118" spans="1:12" ht="17.25" thickBot="1" x14ac:dyDescent="0.35">
      <c r="A118" s="91">
        <v>16</v>
      </c>
      <c r="B118" s="4" t="s">
        <v>22</v>
      </c>
      <c r="C118" s="4" t="s">
        <v>52</v>
      </c>
      <c r="D118" s="4" t="s">
        <v>52</v>
      </c>
      <c r="E118" s="4" t="s">
        <v>52</v>
      </c>
      <c r="F118" s="4" t="s">
        <v>52</v>
      </c>
      <c r="L118" s="14"/>
    </row>
    <row r="119" spans="1:12" ht="17.25" thickBot="1" x14ac:dyDescent="0.35">
      <c r="A119" s="91">
        <v>17</v>
      </c>
      <c r="B119" s="4" t="s">
        <v>23</v>
      </c>
      <c r="C119" s="4" t="s">
        <v>52</v>
      </c>
      <c r="D119" s="4" t="s">
        <v>52</v>
      </c>
      <c r="E119" s="4" t="s">
        <v>52</v>
      </c>
      <c r="F119" s="4" t="s">
        <v>52</v>
      </c>
      <c r="L119" s="14"/>
    </row>
    <row r="120" spans="1:12" ht="17.25" thickBot="1" x14ac:dyDescent="0.35">
      <c r="A120" s="91">
        <v>18</v>
      </c>
      <c r="B120" s="4" t="s">
        <v>24</v>
      </c>
      <c r="C120" s="4" t="s">
        <v>52</v>
      </c>
      <c r="D120" s="4" t="s">
        <v>52</v>
      </c>
      <c r="E120" s="4" t="s">
        <v>52</v>
      </c>
      <c r="F120" s="4" t="s">
        <v>52</v>
      </c>
      <c r="L120" s="14"/>
    </row>
    <row r="121" spans="1:12" ht="17.25" thickBot="1" x14ac:dyDescent="0.35">
      <c r="A121" s="91">
        <v>19</v>
      </c>
      <c r="B121" s="4" t="s">
        <v>25</v>
      </c>
      <c r="C121" s="4" t="s">
        <v>52</v>
      </c>
      <c r="D121" s="4" t="s">
        <v>52</v>
      </c>
      <c r="E121" s="4" t="s">
        <v>52</v>
      </c>
      <c r="F121" s="4" t="s">
        <v>52</v>
      </c>
      <c r="L121" s="14"/>
    </row>
    <row r="122" spans="1:12" ht="17.25" thickBot="1" x14ac:dyDescent="0.35">
      <c r="A122" s="91">
        <v>20</v>
      </c>
      <c r="B122" s="4" t="s">
        <v>26</v>
      </c>
      <c r="C122" s="4" t="s">
        <v>52</v>
      </c>
      <c r="D122" s="4" t="s">
        <v>76</v>
      </c>
      <c r="E122" s="4" t="s">
        <v>52</v>
      </c>
      <c r="F122" s="4" t="s">
        <v>52</v>
      </c>
    </row>
    <row r="123" spans="1:12" ht="17.25" collapsed="1" thickBot="1" x14ac:dyDescent="0.35">
      <c r="A123" s="91">
        <v>21</v>
      </c>
      <c r="B123" s="4" t="s">
        <v>28</v>
      </c>
      <c r="C123" s="5" t="s">
        <v>13</v>
      </c>
      <c r="D123" s="4" t="s">
        <v>52</v>
      </c>
      <c r="E123" s="4" t="s">
        <v>52</v>
      </c>
      <c r="F123" s="4" t="s">
        <v>52</v>
      </c>
    </row>
    <row r="124" spans="1:12" ht="17.25" thickBot="1" x14ac:dyDescent="0.35">
      <c r="A124" s="91">
        <v>22</v>
      </c>
      <c r="B124" s="4" t="s">
        <v>29</v>
      </c>
      <c r="C124" s="5" t="s">
        <v>13</v>
      </c>
      <c r="D124" s="4" t="s">
        <v>52</v>
      </c>
      <c r="E124" s="4" t="s">
        <v>52</v>
      </c>
      <c r="F124" s="4" t="s">
        <v>52</v>
      </c>
    </row>
    <row r="125" spans="1:12" hidden="1" x14ac:dyDescent="0.3">
      <c r="A125" s="91">
        <v>23</v>
      </c>
      <c r="B125" s="15" t="s">
        <v>77</v>
      </c>
      <c r="C125" s="15" t="s">
        <v>52</v>
      </c>
      <c r="D125" s="15" t="s">
        <v>52</v>
      </c>
      <c r="E125" s="15" t="s">
        <v>52</v>
      </c>
      <c r="F125" s="15" t="s">
        <v>52</v>
      </c>
    </row>
    <row r="126" spans="1:12" hidden="1" x14ac:dyDescent="0.3">
      <c r="A126" s="91">
        <v>24</v>
      </c>
      <c r="B126" s="15" t="s">
        <v>78</v>
      </c>
      <c r="C126" s="15" t="s">
        <v>10</v>
      </c>
      <c r="D126" s="15" t="s">
        <v>10</v>
      </c>
      <c r="E126" s="16">
        <v>44678</v>
      </c>
      <c r="F126" s="15" t="s">
        <v>79</v>
      </c>
    </row>
    <row r="127" spans="1:12" hidden="1" x14ac:dyDescent="0.3">
      <c r="A127" s="91">
        <v>25</v>
      </c>
      <c r="B127" s="17" t="s">
        <v>80</v>
      </c>
      <c r="C127" s="17" t="s">
        <v>10</v>
      </c>
      <c r="D127" s="17" t="s">
        <v>76</v>
      </c>
      <c r="E127" s="18">
        <v>44678</v>
      </c>
      <c r="F127" s="17" t="s">
        <v>79</v>
      </c>
    </row>
    <row r="128" spans="1:12" hidden="1" x14ac:dyDescent="0.3">
      <c r="A128" s="91">
        <v>26</v>
      </c>
      <c r="B128" s="17" t="s">
        <v>81</v>
      </c>
      <c r="C128" s="17" t="s">
        <v>10</v>
      </c>
      <c r="D128" s="17" t="s">
        <v>10</v>
      </c>
      <c r="E128" s="18">
        <v>44678</v>
      </c>
      <c r="F128" s="17" t="s">
        <v>79</v>
      </c>
    </row>
    <row r="129" spans="1:7" hidden="1" x14ac:dyDescent="0.3">
      <c r="A129" s="91">
        <v>27</v>
      </c>
      <c r="B129" s="17" t="s">
        <v>82</v>
      </c>
      <c r="C129" s="17" t="s">
        <v>10</v>
      </c>
      <c r="D129" s="17" t="s">
        <v>10</v>
      </c>
      <c r="E129" s="18">
        <v>44678</v>
      </c>
      <c r="F129" s="17" t="s">
        <v>79</v>
      </c>
    </row>
    <row r="130" spans="1:7" hidden="1" x14ac:dyDescent="0.3">
      <c r="A130" s="91">
        <v>28</v>
      </c>
      <c r="B130" s="17" t="s">
        <v>83</v>
      </c>
      <c r="C130" s="17" t="s">
        <v>10</v>
      </c>
      <c r="D130" s="17" t="s">
        <v>10</v>
      </c>
      <c r="E130" s="18">
        <v>44678</v>
      </c>
      <c r="F130" s="17" t="s">
        <v>79</v>
      </c>
    </row>
    <row r="131" spans="1:7" hidden="1" x14ac:dyDescent="0.3">
      <c r="A131" s="91">
        <v>29</v>
      </c>
      <c r="B131" s="17" t="s">
        <v>84</v>
      </c>
      <c r="C131" s="17" t="s">
        <v>10</v>
      </c>
      <c r="D131" s="17" t="s">
        <v>10</v>
      </c>
      <c r="E131" s="18">
        <v>44678</v>
      </c>
      <c r="F131" s="17" t="s">
        <v>79</v>
      </c>
    </row>
    <row r="132" spans="1:7" hidden="1" x14ac:dyDescent="0.3">
      <c r="A132" s="91">
        <v>30</v>
      </c>
      <c r="B132" s="17" t="s">
        <v>85</v>
      </c>
      <c r="C132" s="17" t="s">
        <v>10</v>
      </c>
      <c r="D132" s="17" t="s">
        <v>10</v>
      </c>
      <c r="E132" s="18">
        <v>44678</v>
      </c>
      <c r="F132" s="17" t="s">
        <v>79</v>
      </c>
    </row>
    <row r="133" spans="1:7" hidden="1" x14ac:dyDescent="0.3">
      <c r="A133" s="91">
        <v>31</v>
      </c>
      <c r="B133" s="17" t="s">
        <v>86</v>
      </c>
      <c r="C133" s="17" t="s">
        <v>10</v>
      </c>
      <c r="D133" s="17" t="s">
        <v>10</v>
      </c>
      <c r="E133" s="18">
        <v>44678</v>
      </c>
      <c r="F133" s="17" t="s">
        <v>79</v>
      </c>
    </row>
    <row r="134" spans="1:7" hidden="1" x14ac:dyDescent="0.3">
      <c r="A134" s="91">
        <v>32</v>
      </c>
      <c r="B134" s="17" t="s">
        <v>87</v>
      </c>
      <c r="C134" s="17" t="s">
        <v>10</v>
      </c>
      <c r="D134" s="17" t="s">
        <v>10</v>
      </c>
      <c r="E134" s="18">
        <v>44678</v>
      </c>
      <c r="F134" s="17" t="s">
        <v>79</v>
      </c>
    </row>
    <row r="135" spans="1:7" hidden="1" x14ac:dyDescent="0.3">
      <c r="A135" s="91">
        <v>33</v>
      </c>
      <c r="B135" s="17" t="s">
        <v>88</v>
      </c>
      <c r="C135" s="17" t="s">
        <v>10</v>
      </c>
      <c r="D135" s="17" t="s">
        <v>10</v>
      </c>
      <c r="E135" s="18">
        <v>44678</v>
      </c>
      <c r="F135" s="17" t="s">
        <v>79</v>
      </c>
    </row>
    <row r="136" spans="1:7" hidden="1" x14ac:dyDescent="0.3">
      <c r="A136" s="91">
        <v>34</v>
      </c>
      <c r="B136" s="17" t="s">
        <v>89</v>
      </c>
      <c r="C136" s="17" t="s">
        <v>10</v>
      </c>
      <c r="D136" s="17" t="s">
        <v>10</v>
      </c>
      <c r="E136" s="18">
        <v>44678</v>
      </c>
      <c r="F136" s="17" t="s">
        <v>79</v>
      </c>
    </row>
    <row r="137" spans="1:7" hidden="1" x14ac:dyDescent="0.3">
      <c r="A137" s="91">
        <v>35</v>
      </c>
      <c r="B137" s="17" t="s">
        <v>90</v>
      </c>
      <c r="C137" s="17" t="s">
        <v>10</v>
      </c>
      <c r="D137" s="17" t="s">
        <v>10</v>
      </c>
      <c r="E137" s="18">
        <v>44678</v>
      </c>
      <c r="F137" s="17" t="s">
        <v>79</v>
      </c>
    </row>
    <row r="138" spans="1:7" hidden="1" x14ac:dyDescent="0.3">
      <c r="A138" s="91">
        <v>36</v>
      </c>
      <c r="B138" s="17" t="s">
        <v>91</v>
      </c>
      <c r="C138" s="17" t="s">
        <v>52</v>
      </c>
      <c r="D138" s="17" t="s">
        <v>76</v>
      </c>
      <c r="E138" s="18">
        <v>44678</v>
      </c>
      <c r="F138" s="17" t="s">
        <v>79</v>
      </c>
    </row>
    <row r="139" spans="1:7" hidden="1" x14ac:dyDescent="0.3">
      <c r="A139" s="91">
        <v>37</v>
      </c>
      <c r="B139" s="17" t="s">
        <v>92</v>
      </c>
      <c r="C139" s="17" t="s">
        <v>10</v>
      </c>
      <c r="D139" s="17" t="s">
        <v>76</v>
      </c>
      <c r="E139" s="18">
        <v>44678</v>
      </c>
      <c r="F139" s="17" t="s">
        <v>79</v>
      </c>
      <c r="G139" s="1" t="s">
        <v>93</v>
      </c>
    </row>
    <row r="140" spans="1:7" hidden="1" x14ac:dyDescent="0.3">
      <c r="A140" s="91">
        <v>38</v>
      </c>
      <c r="B140" s="17" t="s">
        <v>94</v>
      </c>
      <c r="C140" s="17" t="s">
        <v>10</v>
      </c>
      <c r="D140" s="17" t="s">
        <v>76</v>
      </c>
      <c r="E140" s="18">
        <v>44678</v>
      </c>
      <c r="F140" s="17" t="s">
        <v>79</v>
      </c>
    </row>
    <row r="141" spans="1:7" hidden="1" x14ac:dyDescent="0.3">
      <c r="A141" s="91">
        <v>39</v>
      </c>
      <c r="B141" s="17" t="s">
        <v>95</v>
      </c>
      <c r="C141" s="17" t="s">
        <v>13</v>
      </c>
      <c r="D141" s="17" t="s">
        <v>76</v>
      </c>
      <c r="E141" s="18">
        <v>44713</v>
      </c>
      <c r="F141" s="17" t="s">
        <v>96</v>
      </c>
    </row>
    <row r="142" spans="1:7" hidden="1" x14ac:dyDescent="0.3">
      <c r="A142" s="91">
        <v>40</v>
      </c>
      <c r="B142" s="17" t="s">
        <v>97</v>
      </c>
      <c r="C142" s="17" t="s">
        <v>76</v>
      </c>
      <c r="D142" s="17" t="s">
        <v>76</v>
      </c>
      <c r="E142" s="18">
        <v>44713</v>
      </c>
      <c r="F142" s="17" t="s">
        <v>96</v>
      </c>
    </row>
    <row r="143" spans="1:7" hidden="1" x14ac:dyDescent="0.3">
      <c r="A143" s="91">
        <v>41</v>
      </c>
      <c r="B143" s="17" t="s">
        <v>98</v>
      </c>
      <c r="C143" s="17" t="s">
        <v>10</v>
      </c>
      <c r="D143" s="17" t="s">
        <v>10</v>
      </c>
      <c r="E143" s="18">
        <v>44713</v>
      </c>
      <c r="F143" s="17" t="s">
        <v>96</v>
      </c>
    </row>
    <row r="144" spans="1:7" hidden="1" x14ac:dyDescent="0.3">
      <c r="A144" s="91">
        <v>42</v>
      </c>
      <c r="B144" s="17" t="s">
        <v>99</v>
      </c>
      <c r="C144" s="17" t="s">
        <v>10</v>
      </c>
      <c r="D144" s="17" t="s">
        <v>10</v>
      </c>
      <c r="E144" s="18">
        <v>44713</v>
      </c>
      <c r="F144" s="17" t="s">
        <v>96</v>
      </c>
    </row>
    <row r="145" spans="1:6" hidden="1" x14ac:dyDescent="0.3">
      <c r="A145" s="91">
        <v>43</v>
      </c>
      <c r="B145" s="17" t="s">
        <v>100</v>
      </c>
      <c r="C145" s="17" t="s">
        <v>76</v>
      </c>
      <c r="D145" s="17" t="s">
        <v>76</v>
      </c>
      <c r="E145" s="18">
        <v>44713</v>
      </c>
      <c r="F145" s="17" t="s">
        <v>96</v>
      </c>
    </row>
    <row r="146" spans="1:6" hidden="1" x14ac:dyDescent="0.3">
      <c r="A146" s="91">
        <v>44</v>
      </c>
      <c r="B146" s="17" t="s">
        <v>101</v>
      </c>
      <c r="C146" s="17" t="s">
        <v>76</v>
      </c>
      <c r="D146" s="17" t="s">
        <v>76</v>
      </c>
      <c r="E146" s="18">
        <v>44713</v>
      </c>
      <c r="F146" s="17" t="s">
        <v>96</v>
      </c>
    </row>
    <row r="147" spans="1:6" hidden="1" x14ac:dyDescent="0.3">
      <c r="A147" s="91">
        <v>45</v>
      </c>
      <c r="B147" s="17" t="s">
        <v>102</v>
      </c>
      <c r="C147" s="17" t="s">
        <v>76</v>
      </c>
      <c r="D147" s="17" t="s">
        <v>15</v>
      </c>
      <c r="E147" s="18">
        <v>44713</v>
      </c>
      <c r="F147" s="17" t="s">
        <v>96</v>
      </c>
    </row>
    <row r="148" spans="1:6" hidden="1" x14ac:dyDescent="0.3">
      <c r="A148" s="91">
        <v>46</v>
      </c>
      <c r="B148" s="17" t="s">
        <v>103</v>
      </c>
      <c r="C148" s="17" t="s">
        <v>10</v>
      </c>
      <c r="D148" s="17" t="s">
        <v>10</v>
      </c>
      <c r="E148" s="18">
        <v>44713</v>
      </c>
      <c r="F148" s="17" t="s">
        <v>96</v>
      </c>
    </row>
    <row r="149" spans="1:6" hidden="1" x14ac:dyDescent="0.3">
      <c r="A149" s="91">
        <v>47</v>
      </c>
      <c r="B149" s="17" t="s">
        <v>104</v>
      </c>
      <c r="C149" s="17" t="s">
        <v>13</v>
      </c>
      <c r="D149" s="17" t="s">
        <v>10</v>
      </c>
      <c r="E149" s="18">
        <v>44713</v>
      </c>
      <c r="F149" s="17" t="s">
        <v>96</v>
      </c>
    </row>
    <row r="150" spans="1:6" hidden="1" x14ac:dyDescent="0.3">
      <c r="A150" s="91">
        <v>48</v>
      </c>
      <c r="B150" s="17" t="s">
        <v>105</v>
      </c>
      <c r="C150" s="17" t="s">
        <v>13</v>
      </c>
      <c r="D150" s="17" t="s">
        <v>10</v>
      </c>
      <c r="E150" s="18">
        <v>44713</v>
      </c>
      <c r="F150" s="17" t="s">
        <v>96</v>
      </c>
    </row>
    <row r="151" spans="1:6" hidden="1" collapsed="1" x14ac:dyDescent="0.3">
      <c r="A151" s="91">
        <v>49</v>
      </c>
      <c r="B151" s="17" t="s">
        <v>106</v>
      </c>
      <c r="C151" s="17" t="s">
        <v>13</v>
      </c>
      <c r="D151" s="17" t="s">
        <v>10</v>
      </c>
      <c r="E151" s="18">
        <v>44713</v>
      </c>
      <c r="F151" s="17" t="s">
        <v>96</v>
      </c>
    </row>
    <row r="152" spans="1:6" hidden="1" x14ac:dyDescent="0.3">
      <c r="A152" s="91">
        <v>50</v>
      </c>
      <c r="B152" s="17" t="s">
        <v>107</v>
      </c>
      <c r="C152" s="17" t="s">
        <v>13</v>
      </c>
      <c r="D152" s="17" t="s">
        <v>10</v>
      </c>
      <c r="E152" s="18">
        <v>44713</v>
      </c>
      <c r="F152" s="17" t="s">
        <v>96</v>
      </c>
    </row>
    <row r="153" spans="1:6" hidden="1" x14ac:dyDescent="0.3">
      <c r="A153" s="91">
        <v>51</v>
      </c>
      <c r="B153" s="17" t="s">
        <v>108</v>
      </c>
      <c r="C153" s="17" t="s">
        <v>10</v>
      </c>
      <c r="D153" s="17" t="s">
        <v>76</v>
      </c>
      <c r="E153" s="18">
        <v>44713</v>
      </c>
      <c r="F153" s="17" t="s">
        <v>96</v>
      </c>
    </row>
    <row r="154" spans="1:6" x14ac:dyDescent="0.3">
      <c r="E154" s="14"/>
    </row>
    <row r="155" spans="1:6" ht="18" thickBot="1" x14ac:dyDescent="0.35">
      <c r="B155" s="10" t="s">
        <v>109</v>
      </c>
    </row>
    <row r="156" spans="1:6" ht="17.25" thickBot="1" x14ac:dyDescent="0.35">
      <c r="B156" s="3" t="s">
        <v>3</v>
      </c>
      <c r="C156" s="3" t="s">
        <v>651</v>
      </c>
      <c r="D156" s="3" t="s">
        <v>652</v>
      </c>
      <c r="E156" s="3" t="s">
        <v>653</v>
      </c>
      <c r="F156" s="3" t="s">
        <v>654</v>
      </c>
    </row>
    <row r="157" spans="1:6" ht="17.25" thickBot="1" x14ac:dyDescent="0.35">
      <c r="B157" s="4" t="s">
        <v>110</v>
      </c>
      <c r="C157" s="4">
        <v>78</v>
      </c>
      <c r="D157" s="4">
        <v>60</v>
      </c>
      <c r="E157" s="84">
        <f>D157/C157</f>
        <v>0.76923076923076927</v>
      </c>
      <c r="F157" s="90">
        <f>C157-D157</f>
        <v>18</v>
      </c>
    </row>
    <row r="158" spans="1:6" ht="17.25" thickBot="1" x14ac:dyDescent="0.35">
      <c r="B158" s="4" t="s">
        <v>111</v>
      </c>
      <c r="C158" s="4">
        <v>108</v>
      </c>
      <c r="D158" s="4">
        <v>60</v>
      </c>
      <c r="E158" s="84">
        <f>D158/C158</f>
        <v>0.55555555555555558</v>
      </c>
      <c r="F158" s="90">
        <f t="shared" ref="F158:F164" si="0">C158-D158</f>
        <v>48</v>
      </c>
    </row>
    <row r="159" spans="1:6" ht="17.25" thickBot="1" x14ac:dyDescent="0.35">
      <c r="B159" s="4" t="s">
        <v>112</v>
      </c>
      <c r="C159" s="4">
        <v>152</v>
      </c>
      <c r="D159" s="4">
        <v>100</v>
      </c>
      <c r="E159" s="84">
        <f t="shared" ref="E159:E164" si="1">D159/C159</f>
        <v>0.65789473684210531</v>
      </c>
      <c r="F159" s="90">
        <f t="shared" si="0"/>
        <v>52</v>
      </c>
    </row>
    <row r="160" spans="1:6" ht="17.25" thickBot="1" x14ac:dyDescent="0.35">
      <c r="B160" s="4" t="s">
        <v>655</v>
      </c>
      <c r="C160" s="4">
        <v>4</v>
      </c>
      <c r="D160" s="4">
        <v>0</v>
      </c>
      <c r="E160" s="84">
        <f t="shared" si="1"/>
        <v>0</v>
      </c>
      <c r="F160" s="90">
        <f t="shared" si="0"/>
        <v>4</v>
      </c>
    </row>
    <row r="161" spans="2:9" ht="17.25" thickBot="1" x14ac:dyDescent="0.35">
      <c r="B161" s="4" t="s">
        <v>656</v>
      </c>
      <c r="C161" s="4">
        <v>8</v>
      </c>
      <c r="D161" s="4">
        <v>0</v>
      </c>
      <c r="E161" s="84">
        <f t="shared" si="1"/>
        <v>0</v>
      </c>
      <c r="F161" s="90">
        <f t="shared" si="0"/>
        <v>8</v>
      </c>
    </row>
    <row r="162" spans="2:9" ht="17.25" thickBot="1" x14ac:dyDescent="0.35">
      <c r="B162" s="4" t="s">
        <v>661</v>
      </c>
      <c r="C162" s="4" t="s">
        <v>660</v>
      </c>
      <c r="D162" s="4"/>
      <c r="E162" s="84"/>
      <c r="F162" s="90"/>
      <c r="G162" s="1" t="s">
        <v>657</v>
      </c>
    </row>
    <row r="163" spans="2:9" ht="17.25" thickBot="1" x14ac:dyDescent="0.35">
      <c r="B163" s="4" t="s">
        <v>658</v>
      </c>
      <c r="C163" s="4">
        <v>8</v>
      </c>
      <c r="D163" s="4">
        <v>0</v>
      </c>
      <c r="E163" s="84">
        <f t="shared" si="1"/>
        <v>0</v>
      </c>
      <c r="F163" s="90">
        <f t="shared" si="0"/>
        <v>8</v>
      </c>
      <c r="G163" s="1" t="s">
        <v>657</v>
      </c>
    </row>
    <row r="164" spans="2:9" ht="17.25" thickBot="1" x14ac:dyDescent="0.35">
      <c r="B164" s="4" t="s">
        <v>659</v>
      </c>
      <c r="C164" s="4">
        <v>60</v>
      </c>
      <c r="D164" s="4">
        <v>0</v>
      </c>
      <c r="E164" s="84">
        <f t="shared" si="1"/>
        <v>0</v>
      </c>
      <c r="F164" s="90">
        <f t="shared" si="0"/>
        <v>60</v>
      </c>
      <c r="G164" s="1" t="s">
        <v>657</v>
      </c>
    </row>
    <row r="166" spans="2:9" ht="18" thickBot="1" x14ac:dyDescent="0.35">
      <c r="B166" s="10" t="s">
        <v>113</v>
      </c>
    </row>
    <row r="167" spans="2:9" ht="17.25" thickBot="1" x14ac:dyDescent="0.35">
      <c r="B167" s="3" t="s">
        <v>114</v>
      </c>
      <c r="C167" s="3" t="s">
        <v>115</v>
      </c>
      <c r="D167" s="3" t="s">
        <v>116</v>
      </c>
      <c r="E167" s="3" t="s">
        <v>117</v>
      </c>
      <c r="F167" s="3" t="s">
        <v>118</v>
      </c>
      <c r="G167" s="3" t="s">
        <v>119</v>
      </c>
      <c r="H167" s="3" t="s">
        <v>120</v>
      </c>
      <c r="I167" s="3" t="s">
        <v>121</v>
      </c>
    </row>
    <row r="168" spans="2:9" ht="17.25" thickBot="1" x14ac:dyDescent="0.35">
      <c r="B168" s="4" t="s">
        <v>122</v>
      </c>
      <c r="C168" s="4" t="str">
        <f>VLOOKUP(B168,美术角色进度总表!$C$15:$AE$106,3,FALSE)</f>
        <v>绿卡</v>
      </c>
      <c r="D168" s="4" t="str">
        <f>VLOOKUP(B168,美术角色进度总表!$C$15:$AE$106,9,FALSE)</f>
        <v>完成</v>
      </c>
      <c r="E168" s="4" t="str">
        <f>VLOOKUP(B168,美术角色进度总表!$C$15:$AE$106,13,FALSE)</f>
        <v>完成</v>
      </c>
      <c r="F168" s="4" t="str">
        <f>VLOOKUP(B168,美术角色进度总表!$C$15:$AE$106,17,FALSE)</f>
        <v>未开始</v>
      </c>
      <c r="G168" s="4" t="str">
        <f>VLOOKUP(B168,美术角色进度总表!$C$15:$AE$106,21,FALSE)</f>
        <v>未开始</v>
      </c>
      <c r="H168" s="4" t="str">
        <f>VLOOKUP(B168,美术角色进度总表!$C$15:$AE$106,25,FALSE)</f>
        <v>未开始</v>
      </c>
      <c r="I168" s="12">
        <v>44713</v>
      </c>
    </row>
    <row r="169" spans="2:9" ht="17.25" thickBot="1" x14ac:dyDescent="0.35">
      <c r="B169" s="4" t="s">
        <v>124</v>
      </c>
      <c r="C169" s="4" t="str">
        <f>VLOOKUP(B169,美术角色进度总表!$C$15:$AE$106,3,FALSE)</f>
        <v>绿卡</v>
      </c>
      <c r="D169" s="4" t="str">
        <f>VLOOKUP(B169,美术角色进度总表!$C$15:$AE$106,9,FALSE)</f>
        <v>完成</v>
      </c>
      <c r="E169" s="5" t="str">
        <f>VLOOKUP(B169,美术角色进度总表!$C$15:$AE$106,13,FALSE)</f>
        <v>进行中</v>
      </c>
      <c r="F169" s="4" t="str">
        <f>VLOOKUP(B169,美术角色进度总表!$C$15:$AE$106,17,FALSE)</f>
        <v>未开始</v>
      </c>
      <c r="G169" s="4" t="str">
        <f>VLOOKUP(B169,美术角色进度总表!$C$15:$AE$106,21,FALSE)</f>
        <v>未开始</v>
      </c>
      <c r="H169" s="4" t="str">
        <f>VLOOKUP(B169,美术角色进度总表!$C$15:$AE$106,25,FALSE)</f>
        <v>未开始</v>
      </c>
      <c r="I169" s="12">
        <v>44713</v>
      </c>
    </row>
    <row r="170" spans="2:9" ht="17.25" thickBot="1" x14ac:dyDescent="0.35">
      <c r="B170" s="4" t="s">
        <v>125</v>
      </c>
      <c r="C170" s="4" t="str">
        <f>VLOOKUP(B170,美术角色进度总表!$C$15:$AE$106,3,FALSE)</f>
        <v>蓝卡</v>
      </c>
      <c r="D170" s="4" t="str">
        <f>VLOOKUP(B170,美术角色进度总表!$C$15:$AE$106,9,FALSE)</f>
        <v>完成</v>
      </c>
      <c r="E170" s="5" t="str">
        <f>VLOOKUP(B170,美术角色进度总表!$C$15:$AE$106,13,FALSE)</f>
        <v>进行中</v>
      </c>
      <c r="F170" s="4" t="str">
        <f>VLOOKUP(B170,美术角色进度总表!$C$15:$AE$106,17,FALSE)</f>
        <v>未开始</v>
      </c>
      <c r="G170" s="4" t="str">
        <f>VLOOKUP(B170,美术角色进度总表!$C$15:$AE$106,21,FALSE)</f>
        <v>未开始</v>
      </c>
      <c r="H170" s="4" t="str">
        <f>VLOOKUP(B170,美术角色进度总表!$C$15:$AE$106,25,FALSE)</f>
        <v>未开始</v>
      </c>
      <c r="I170" s="12">
        <v>44713</v>
      </c>
    </row>
    <row r="171" spans="2:9" ht="17.25" thickBot="1" x14ac:dyDescent="0.35">
      <c r="B171" s="4" t="s">
        <v>462</v>
      </c>
      <c r="C171" s="4" t="str">
        <f>VLOOKUP(B171,美术角色进度总表!$C$15:$AE$106,3,FALSE)</f>
        <v>蓝卡</v>
      </c>
      <c r="D171" s="4" t="str">
        <f>VLOOKUP(B171,美术角色进度总表!$C$15:$AE$106,9,FALSE)</f>
        <v>完成</v>
      </c>
      <c r="E171" s="4" t="str">
        <f>VLOOKUP(B171,美术角色进度总表!$C$15:$AE$106,13,FALSE)</f>
        <v>未开始</v>
      </c>
      <c r="F171" s="4" t="str">
        <f>VLOOKUP(B171,美术角色进度总表!$C$15:$AE$106,17,FALSE)</f>
        <v>未开始</v>
      </c>
      <c r="G171" s="4" t="str">
        <f>VLOOKUP(B171,美术角色进度总表!$C$15:$AE$106,21,FALSE)</f>
        <v>未开始</v>
      </c>
      <c r="H171" s="4" t="str">
        <f>VLOOKUP(B171,美术角色进度总表!$C$15:$AE$106,25,FALSE)</f>
        <v>未开始</v>
      </c>
      <c r="I171" s="12">
        <v>44713</v>
      </c>
    </row>
    <row r="172" spans="2:9" ht="17.25" thickBot="1" x14ac:dyDescent="0.35">
      <c r="B172" s="4" t="s">
        <v>128</v>
      </c>
      <c r="C172" s="4" t="str">
        <f>VLOOKUP(B172,美术角色进度总表!$C$15:$AE$106,3,FALSE)</f>
        <v>紫卡</v>
      </c>
      <c r="D172" s="4" t="str">
        <f>VLOOKUP(B172,美术角色进度总表!$C$15:$AE$106,9,FALSE)</f>
        <v>完成</v>
      </c>
      <c r="E172" s="4" t="str">
        <f>VLOOKUP(B172,美术角色进度总表!$C$15:$AE$106,13,FALSE)</f>
        <v>完成</v>
      </c>
      <c r="F172" s="5" t="str">
        <f>VLOOKUP(B172,美术角色进度总表!$C$15:$AE$106,17,FALSE)</f>
        <v>进行中</v>
      </c>
      <c r="G172" s="5" t="str">
        <f>VLOOKUP(B172,美术角色进度总表!$C$15:$AE$106,21,FALSE)</f>
        <v>进行中</v>
      </c>
      <c r="H172" s="5" t="str">
        <f>VLOOKUP(B172,美术角色进度总表!$C$15:$AE$106,25,FALSE)</f>
        <v>进行中</v>
      </c>
      <c r="I172" s="12">
        <v>44713</v>
      </c>
    </row>
    <row r="173" spans="2:9" ht="17.25" thickBot="1" x14ac:dyDescent="0.35">
      <c r="B173" s="4" t="s">
        <v>129</v>
      </c>
      <c r="C173" s="4" t="str">
        <f>VLOOKUP(B173,美术角色进度总表!$C$15:$AE$106,3,FALSE)</f>
        <v>紫卡</v>
      </c>
      <c r="D173" s="4" t="str">
        <f>VLOOKUP(B173,美术角色进度总表!$C$15:$AE$106,9,FALSE)</f>
        <v>完成</v>
      </c>
      <c r="E173" s="4" t="str">
        <f>VLOOKUP(B173,美术角色进度总表!$C$15:$AE$106,13,FALSE)</f>
        <v>完成</v>
      </c>
      <c r="F173" s="5" t="str">
        <f>VLOOKUP(B173,美术角色进度总表!$C$15:$AE$106,17,FALSE)</f>
        <v>进行中</v>
      </c>
      <c r="G173" s="5" t="str">
        <f>VLOOKUP(B173,美术角色进度总表!$C$15:$AE$106,21,FALSE)</f>
        <v>进行中</v>
      </c>
      <c r="H173" s="5" t="str">
        <f>VLOOKUP(B173,美术角色进度总表!$C$15:$AE$106,25,FALSE)</f>
        <v>进行中</v>
      </c>
      <c r="I173" s="12">
        <v>44713</v>
      </c>
    </row>
    <row r="174" spans="2:9" ht="17.25" thickBot="1" x14ac:dyDescent="0.35">
      <c r="B174" s="4" t="s">
        <v>646</v>
      </c>
      <c r="C174" s="4" t="str">
        <f>VLOOKUP(B174,美术角色进度总表!$C$15:$AE$106,3,FALSE)</f>
        <v>紫卡</v>
      </c>
      <c r="D174" s="4" t="str">
        <f>VLOOKUP(B174,美术角色进度总表!$C$15:$AE$106,9,FALSE)</f>
        <v>未开始</v>
      </c>
      <c r="E174" s="4" t="str">
        <f>VLOOKUP(B174,美术角色进度总表!$C$15:$AE$106,13,FALSE)</f>
        <v>未开始</v>
      </c>
      <c r="F174" s="4" t="str">
        <f>VLOOKUP(B174,美术角色进度总表!$C$15:$AE$106,17,FALSE)</f>
        <v>未开始</v>
      </c>
      <c r="G174" s="4" t="str">
        <f>VLOOKUP(B174,美术角色进度总表!$C$15:$AE$106,21,FALSE)</f>
        <v>未开始</v>
      </c>
      <c r="H174" s="4" t="str">
        <f>VLOOKUP(B174,美术角色进度总表!$C$15:$AE$106,25,FALSE)</f>
        <v>未开始</v>
      </c>
      <c r="I174" s="12">
        <v>44713</v>
      </c>
    </row>
    <row r="175" spans="2:9" ht="17.25" thickBot="1" x14ac:dyDescent="0.35">
      <c r="B175" s="4" t="s">
        <v>131</v>
      </c>
      <c r="C175" s="4" t="str">
        <f>VLOOKUP(B175,美术角色进度总表!$C$15:$AE$106,3,FALSE)</f>
        <v>紫卡</v>
      </c>
      <c r="D175" s="4" t="str">
        <f>VLOOKUP(B175,美术角色进度总表!$C$15:$AE$106,9,FALSE)</f>
        <v>未开始</v>
      </c>
      <c r="E175" s="4" t="str">
        <f>VLOOKUP(B175,美术角色进度总表!$C$15:$AE$106,13,FALSE)</f>
        <v>未开始</v>
      </c>
      <c r="F175" s="4" t="str">
        <f>VLOOKUP(B175,美术角色进度总表!$C$15:$AE$106,17,FALSE)</f>
        <v>未开始</v>
      </c>
      <c r="G175" s="4" t="str">
        <f>VLOOKUP(B175,美术角色进度总表!$C$15:$AE$106,21,FALSE)</f>
        <v>未开始</v>
      </c>
      <c r="H175" s="4" t="str">
        <f>VLOOKUP(B175,美术角色进度总表!$C$15:$AE$106,25,FALSE)</f>
        <v>未开始</v>
      </c>
      <c r="I175" s="12">
        <v>44713</v>
      </c>
    </row>
    <row r="177" spans="1:10" ht="18" thickBot="1" x14ac:dyDescent="0.35">
      <c r="B177" s="10" t="s">
        <v>132</v>
      </c>
    </row>
    <row r="178" spans="1:10" ht="17.25" thickBot="1" x14ac:dyDescent="0.35">
      <c r="B178" s="3" t="s">
        <v>133</v>
      </c>
      <c r="C178" s="3" t="s">
        <v>134</v>
      </c>
    </row>
    <row r="179" spans="1:10" ht="17.25" thickBot="1" x14ac:dyDescent="0.35">
      <c r="B179" s="4" t="s">
        <v>135</v>
      </c>
      <c r="C179" s="12">
        <v>44614</v>
      </c>
    </row>
    <row r="180" spans="1:10" ht="17.25" thickBot="1" x14ac:dyDescent="0.35">
      <c r="B180" s="4" t="s">
        <v>136</v>
      </c>
      <c r="C180" s="12">
        <v>44620</v>
      </c>
    </row>
    <row r="181" spans="1:10" ht="17.25" thickBot="1" x14ac:dyDescent="0.35">
      <c r="B181" s="4" t="s">
        <v>604</v>
      </c>
      <c r="C181" s="12">
        <v>44629</v>
      </c>
    </row>
    <row r="182" spans="1:10" ht="17.25" thickBot="1" x14ac:dyDescent="0.35">
      <c r="B182" s="4" t="s">
        <v>137</v>
      </c>
      <c r="C182" s="12">
        <v>44638</v>
      </c>
    </row>
    <row r="183" spans="1:10" ht="17.25" thickBot="1" x14ac:dyDescent="0.35">
      <c r="B183" s="4" t="s">
        <v>138</v>
      </c>
      <c r="C183" s="12">
        <v>44641</v>
      </c>
    </row>
    <row r="184" spans="1:10" ht="17.25" thickBot="1" x14ac:dyDescent="0.35">
      <c r="B184" s="4" t="s">
        <v>139</v>
      </c>
      <c r="C184" s="12">
        <v>44642</v>
      </c>
    </row>
    <row r="186" spans="1:10" x14ac:dyDescent="0.3">
      <c r="A186" s="102" t="s">
        <v>662</v>
      </c>
      <c r="B186" s="102"/>
      <c r="C186" s="102"/>
      <c r="D186" s="102"/>
      <c r="E186" s="102"/>
      <c r="F186" s="102"/>
      <c r="G186" s="102"/>
      <c r="H186" s="102"/>
      <c r="I186" s="102"/>
      <c r="J186" s="102"/>
    </row>
    <row r="187" spans="1:10" x14ac:dyDescent="0.3">
      <c r="A187" s="102"/>
      <c r="B187" s="102"/>
      <c r="C187" s="102"/>
      <c r="D187" s="102"/>
      <c r="E187" s="102"/>
      <c r="F187" s="102"/>
      <c r="G187" s="102"/>
      <c r="H187" s="102"/>
      <c r="I187" s="102"/>
      <c r="J187" s="102"/>
    </row>
    <row r="188" spans="1:10" x14ac:dyDescent="0.3">
      <c r="A188" s="102"/>
      <c r="B188" s="102"/>
      <c r="C188" s="102"/>
      <c r="D188" s="102"/>
      <c r="E188" s="102"/>
      <c r="F188" s="102"/>
      <c r="G188" s="102"/>
      <c r="H188" s="102"/>
      <c r="I188" s="102"/>
      <c r="J188" s="102"/>
    </row>
    <row r="189" spans="1:10" x14ac:dyDescent="0.3">
      <c r="A189" s="102"/>
      <c r="B189" s="102"/>
      <c r="C189" s="102"/>
      <c r="D189" s="102"/>
      <c r="E189" s="102"/>
      <c r="F189" s="102"/>
      <c r="G189" s="102"/>
      <c r="H189" s="102"/>
      <c r="I189" s="102"/>
      <c r="J189" s="102"/>
    </row>
    <row r="191" spans="1:10" ht="17.25" x14ac:dyDescent="0.3">
      <c r="B191" s="10" t="s">
        <v>605</v>
      </c>
      <c r="C191" s="10" t="s">
        <v>608</v>
      </c>
    </row>
    <row r="192" spans="1:10" x14ac:dyDescent="0.3">
      <c r="B192" s="1" t="s">
        <v>607</v>
      </c>
      <c r="C192" s="14">
        <v>44713</v>
      </c>
    </row>
    <row r="194" spans="2:9" ht="18" thickBot="1" x14ac:dyDescent="0.35">
      <c r="B194" s="10" t="s">
        <v>609</v>
      </c>
      <c r="E194" s="10" t="s">
        <v>641</v>
      </c>
      <c r="H194" s="10" t="s">
        <v>642</v>
      </c>
    </row>
    <row r="195" spans="2:9" ht="17.25" thickBot="1" x14ac:dyDescent="0.35">
      <c r="B195" s="3" t="s">
        <v>610</v>
      </c>
      <c r="C195" s="4">
        <v>643</v>
      </c>
      <c r="E195" s="3" t="s">
        <v>610</v>
      </c>
      <c r="F195" s="4">
        <v>128</v>
      </c>
      <c r="H195" s="3" t="s">
        <v>643</v>
      </c>
      <c r="I195" s="4">
        <f>92*5+65</f>
        <v>525</v>
      </c>
    </row>
    <row r="196" spans="2:9" ht="17.25" thickBot="1" x14ac:dyDescent="0.35">
      <c r="B196" s="3" t="s">
        <v>612</v>
      </c>
      <c r="C196" s="4">
        <v>202</v>
      </c>
      <c r="E196" s="3" t="s">
        <v>612</v>
      </c>
      <c r="F196" s="4">
        <v>0</v>
      </c>
      <c r="H196" s="3" t="s">
        <v>644</v>
      </c>
      <c r="I196" s="4">
        <v>9</v>
      </c>
    </row>
    <row r="197" spans="2:9" ht="17.25" thickBot="1" x14ac:dyDescent="0.35">
      <c r="B197" s="3" t="s">
        <v>613</v>
      </c>
      <c r="C197" s="84">
        <f>C196/C195</f>
        <v>0.3141524105754277</v>
      </c>
      <c r="E197" s="3" t="s">
        <v>613</v>
      </c>
      <c r="F197" s="84">
        <v>0</v>
      </c>
      <c r="H197" s="3" t="s">
        <v>645</v>
      </c>
      <c r="I197" s="84">
        <f>I196/I195</f>
        <v>1.7142857142857144E-2</v>
      </c>
    </row>
    <row r="198" spans="2:9" ht="17.25" thickBot="1" x14ac:dyDescent="0.35"/>
    <row r="199" spans="2:9" ht="17.25" thickBot="1" x14ac:dyDescent="0.35">
      <c r="B199" s="3" t="s">
        <v>614</v>
      </c>
      <c r="C199" s="4">
        <v>220</v>
      </c>
      <c r="E199" s="3" t="s">
        <v>614</v>
      </c>
      <c r="F199" s="4">
        <v>59</v>
      </c>
      <c r="H199" s="3" t="s">
        <v>614</v>
      </c>
      <c r="I199" s="4">
        <v>40</v>
      </c>
    </row>
    <row r="200" spans="2:9" ht="17.25" thickBot="1" x14ac:dyDescent="0.35">
      <c r="B200" s="3" t="s">
        <v>615</v>
      </c>
      <c r="C200" s="4">
        <v>120</v>
      </c>
      <c r="E200" s="3" t="s">
        <v>615</v>
      </c>
      <c r="F200" s="4">
        <v>0</v>
      </c>
      <c r="H200" s="3" t="s">
        <v>615</v>
      </c>
      <c r="I200" s="4">
        <v>9</v>
      </c>
    </row>
    <row r="201" spans="2:9" ht="17.25" thickBot="1" x14ac:dyDescent="0.35">
      <c r="B201" s="3" t="s">
        <v>616</v>
      </c>
      <c r="C201" s="84">
        <f>C200/C199</f>
        <v>0.54545454545454541</v>
      </c>
      <c r="E201" s="3" t="s">
        <v>616</v>
      </c>
      <c r="F201" s="84">
        <f>F200/F199</f>
        <v>0</v>
      </c>
      <c r="H201" s="3" t="s">
        <v>616</v>
      </c>
      <c r="I201" s="84">
        <f>I200/I199</f>
        <v>0.22500000000000001</v>
      </c>
    </row>
  </sheetData>
  <mergeCells count="16">
    <mergeCell ref="A186:J189"/>
    <mergeCell ref="B19:D19"/>
    <mergeCell ref="A1:J4"/>
    <mergeCell ref="B15:E15"/>
    <mergeCell ref="B16:D16"/>
    <mergeCell ref="B17:D17"/>
    <mergeCell ref="B18:D18"/>
    <mergeCell ref="C72:H72"/>
    <mergeCell ref="C73:H73"/>
    <mergeCell ref="C74:H74"/>
    <mergeCell ref="B20:D20"/>
    <mergeCell ref="B21:E21"/>
    <mergeCell ref="B23:D23"/>
    <mergeCell ref="B24:D24"/>
    <mergeCell ref="B25:D25"/>
    <mergeCell ref="A59:J62"/>
  </mergeCells>
  <phoneticPr fontId="5" type="noConversion"/>
  <conditionalFormatting sqref="C137:D137 C153:C154 C142:D142 C138:C141 C143:C144 D123:D135 C103:F108 D109:D116 C168:H175 E109:F125 C109:C136 D13">
    <cfRule type="cellIs" dxfId="415" priority="1198" operator="equal">
      <formula>"完成"</formula>
    </cfRule>
  </conditionalFormatting>
  <conditionalFormatting sqref="G121 C143:C144 G139 B157 B162 C146 B153:E154 I144:I163 I123:I142 J121:L122 M121:AQ121 B126:E142 J104:AQ120 C168:H175 B103:F125">
    <cfRule type="containsText" dxfId="414" priority="1195" operator="containsText" text="进行中">
      <formula>NOT(ISERROR(SEARCH("进行中",B103)))</formula>
    </cfRule>
    <cfRule type="containsText" dxfId="413" priority="1196" operator="containsText" text="未开始">
      <formula>NOT(ISERROR(SEARCH("未开始",B103)))</formula>
    </cfRule>
    <cfRule type="containsText" dxfId="412" priority="1197" operator="containsText" text="无">
      <formula>NOT(ISERROR(SEARCH("无",B103)))</formula>
    </cfRule>
  </conditionalFormatting>
  <conditionalFormatting sqref="D118:D122">
    <cfRule type="cellIs" dxfId="411" priority="1194" operator="equal">
      <formula>"完成"</formula>
    </cfRule>
  </conditionalFormatting>
  <conditionalFormatting sqref="D136:D137">
    <cfRule type="cellIs" dxfId="410" priority="1192" operator="equal">
      <formula>"完成"</formula>
    </cfRule>
  </conditionalFormatting>
  <conditionalFormatting sqref="B143:B144">
    <cfRule type="containsText" dxfId="409" priority="1169" operator="containsText" text="进行中">
      <formula>NOT(ISERROR(SEARCH("进行中",B143)))</formula>
    </cfRule>
    <cfRule type="containsText" dxfId="408" priority="1170" operator="containsText" text="未开始">
      <formula>NOT(ISERROR(SEARCH("未开始",B143)))</formula>
    </cfRule>
    <cfRule type="containsText" dxfId="407" priority="1171" operator="containsText" text="无">
      <formula>NOT(ISERROR(SEARCH("无",B143)))</formula>
    </cfRule>
  </conditionalFormatting>
  <conditionalFormatting sqref="D144">
    <cfRule type="cellIs" dxfId="406" priority="1168" operator="equal">
      <formula>"完成"</formula>
    </cfRule>
  </conditionalFormatting>
  <conditionalFormatting sqref="D144">
    <cfRule type="containsText" dxfId="405" priority="1165" operator="containsText" text="进行中">
      <formula>NOT(ISERROR(SEARCH("进行中",D144)))</formula>
    </cfRule>
    <cfRule type="containsText" dxfId="404" priority="1166" operator="containsText" text="未开始">
      <formula>NOT(ISERROR(SEARCH("未开始",D144)))</formula>
    </cfRule>
    <cfRule type="containsText" dxfId="403" priority="1167" operator="containsText" text="无">
      <formula>NOT(ISERROR(SEARCH("无",D144)))</formula>
    </cfRule>
  </conditionalFormatting>
  <conditionalFormatting sqref="D143">
    <cfRule type="cellIs" dxfId="402" priority="1164" operator="equal">
      <formula>"完成"</formula>
    </cfRule>
  </conditionalFormatting>
  <conditionalFormatting sqref="D143">
    <cfRule type="containsText" dxfId="401" priority="1161" operator="containsText" text="进行中">
      <formula>NOT(ISERROR(SEARCH("进行中",D143)))</formula>
    </cfRule>
    <cfRule type="containsText" dxfId="400" priority="1162" operator="containsText" text="未开始">
      <formula>NOT(ISERROR(SEARCH("未开始",D143)))</formula>
    </cfRule>
    <cfRule type="containsText" dxfId="399" priority="1163" operator="containsText" text="无">
      <formula>NOT(ISERROR(SEARCH("无",D143)))</formula>
    </cfRule>
  </conditionalFormatting>
  <conditionalFormatting sqref="B149:B152">
    <cfRule type="containsText" dxfId="398" priority="1158" operator="containsText" text="进行中">
      <formula>NOT(ISERROR(SEARCH("进行中",B149)))</formula>
    </cfRule>
    <cfRule type="containsText" dxfId="397" priority="1159" operator="containsText" text="未开始">
      <formula>NOT(ISERROR(SEARCH("未开始",B149)))</formula>
    </cfRule>
    <cfRule type="containsText" dxfId="396" priority="1160" operator="containsText" text="无">
      <formula>NOT(ISERROR(SEARCH("无",B149)))</formula>
    </cfRule>
  </conditionalFormatting>
  <conditionalFormatting sqref="C149">
    <cfRule type="cellIs" dxfId="395" priority="1157" operator="equal">
      <formula>"完成"</formula>
    </cfRule>
  </conditionalFormatting>
  <conditionalFormatting sqref="C149">
    <cfRule type="containsText" dxfId="394" priority="1154" operator="containsText" text="进行中">
      <formula>NOT(ISERROR(SEARCH("进行中",C149)))</formula>
    </cfRule>
    <cfRule type="containsText" dxfId="393" priority="1155" operator="containsText" text="未开始">
      <formula>NOT(ISERROR(SEARCH("未开始",C149)))</formula>
    </cfRule>
    <cfRule type="containsText" dxfId="392" priority="1156" operator="containsText" text="无">
      <formula>NOT(ISERROR(SEARCH("无",C149)))</formula>
    </cfRule>
  </conditionalFormatting>
  <conditionalFormatting sqref="C150">
    <cfRule type="cellIs" dxfId="391" priority="1153" operator="equal">
      <formula>"完成"</formula>
    </cfRule>
  </conditionalFormatting>
  <conditionalFormatting sqref="C150">
    <cfRule type="containsText" dxfId="390" priority="1150" operator="containsText" text="进行中">
      <formula>NOT(ISERROR(SEARCH("进行中",C150)))</formula>
    </cfRule>
    <cfRule type="containsText" dxfId="389" priority="1151" operator="containsText" text="未开始">
      <formula>NOT(ISERROR(SEARCH("未开始",C150)))</formula>
    </cfRule>
    <cfRule type="containsText" dxfId="388" priority="1152" operator="containsText" text="无">
      <formula>NOT(ISERROR(SEARCH("无",C150)))</formula>
    </cfRule>
  </conditionalFormatting>
  <conditionalFormatting sqref="C151">
    <cfRule type="cellIs" dxfId="387" priority="1149" operator="equal">
      <formula>"完成"</formula>
    </cfRule>
  </conditionalFormatting>
  <conditionalFormatting sqref="C151">
    <cfRule type="containsText" dxfId="386" priority="1146" operator="containsText" text="进行中">
      <formula>NOT(ISERROR(SEARCH("进行中",C151)))</formula>
    </cfRule>
    <cfRule type="containsText" dxfId="385" priority="1147" operator="containsText" text="未开始">
      <formula>NOT(ISERROR(SEARCH("未开始",C151)))</formula>
    </cfRule>
    <cfRule type="containsText" dxfId="384" priority="1148" operator="containsText" text="无">
      <formula>NOT(ISERROR(SEARCH("无",C151)))</formula>
    </cfRule>
  </conditionalFormatting>
  <conditionalFormatting sqref="C152">
    <cfRule type="cellIs" dxfId="383" priority="1145" operator="equal">
      <formula>"完成"</formula>
    </cfRule>
  </conditionalFormatting>
  <conditionalFormatting sqref="C152">
    <cfRule type="containsText" dxfId="382" priority="1142" operator="containsText" text="进行中">
      <formula>NOT(ISERROR(SEARCH("进行中",C152)))</formula>
    </cfRule>
    <cfRule type="containsText" dxfId="381" priority="1143" operator="containsText" text="未开始">
      <formula>NOT(ISERROR(SEARCH("未开始",C152)))</formula>
    </cfRule>
    <cfRule type="containsText" dxfId="380" priority="1144" operator="containsText" text="无">
      <formula>NOT(ISERROR(SEARCH("无",C152)))</formula>
    </cfRule>
  </conditionalFormatting>
  <conditionalFormatting sqref="D150">
    <cfRule type="cellIs" dxfId="379" priority="1141" operator="equal">
      <formula>"完成"</formula>
    </cfRule>
  </conditionalFormatting>
  <conditionalFormatting sqref="D150">
    <cfRule type="containsText" dxfId="378" priority="1138" operator="containsText" text="进行中">
      <formula>NOT(ISERROR(SEARCH("进行中",D150)))</formula>
    </cfRule>
    <cfRule type="containsText" dxfId="377" priority="1139" operator="containsText" text="未开始">
      <formula>NOT(ISERROR(SEARCH("未开始",D150)))</formula>
    </cfRule>
    <cfRule type="containsText" dxfId="376" priority="1140" operator="containsText" text="无">
      <formula>NOT(ISERROR(SEARCH("无",D150)))</formula>
    </cfRule>
  </conditionalFormatting>
  <conditionalFormatting sqref="D149">
    <cfRule type="cellIs" dxfId="375" priority="1137" operator="equal">
      <formula>"完成"</formula>
    </cfRule>
  </conditionalFormatting>
  <conditionalFormatting sqref="D149">
    <cfRule type="containsText" dxfId="374" priority="1134" operator="containsText" text="进行中">
      <formula>NOT(ISERROR(SEARCH("进行中",D149)))</formula>
    </cfRule>
    <cfRule type="containsText" dxfId="373" priority="1135" operator="containsText" text="未开始">
      <formula>NOT(ISERROR(SEARCH("未开始",D149)))</formula>
    </cfRule>
    <cfRule type="containsText" dxfId="372" priority="1136" operator="containsText" text="无">
      <formula>NOT(ISERROR(SEARCH("无",D149)))</formula>
    </cfRule>
  </conditionalFormatting>
  <conditionalFormatting sqref="D152">
    <cfRule type="cellIs" dxfId="371" priority="1133" operator="equal">
      <formula>"完成"</formula>
    </cfRule>
  </conditionalFormatting>
  <conditionalFormatting sqref="D152">
    <cfRule type="containsText" dxfId="370" priority="1130" operator="containsText" text="进行中">
      <formula>NOT(ISERROR(SEARCH("进行中",D152)))</formula>
    </cfRule>
    <cfRule type="containsText" dxfId="369" priority="1131" operator="containsText" text="未开始">
      <formula>NOT(ISERROR(SEARCH("未开始",D152)))</formula>
    </cfRule>
    <cfRule type="containsText" dxfId="368" priority="1132" operator="containsText" text="无">
      <formula>NOT(ISERROR(SEARCH("无",D152)))</formula>
    </cfRule>
  </conditionalFormatting>
  <conditionalFormatting sqref="D151">
    <cfRule type="cellIs" dxfId="367" priority="1129" operator="equal">
      <formula>"完成"</formula>
    </cfRule>
  </conditionalFormatting>
  <conditionalFormatting sqref="D151">
    <cfRule type="containsText" dxfId="366" priority="1126" operator="containsText" text="进行中">
      <formula>NOT(ISERROR(SEARCH("进行中",D151)))</formula>
    </cfRule>
    <cfRule type="containsText" dxfId="365" priority="1127" operator="containsText" text="未开始">
      <formula>NOT(ISERROR(SEARCH("未开始",D151)))</formula>
    </cfRule>
    <cfRule type="containsText" dxfId="364" priority="1128" operator="containsText" text="无">
      <formula>NOT(ISERROR(SEARCH("无",D151)))</formula>
    </cfRule>
  </conditionalFormatting>
  <conditionalFormatting sqref="D147">
    <cfRule type="containsText" dxfId="363" priority="1123" operator="containsText" text="进行中">
      <formula>NOT(ISERROR(SEARCH("进行中",D147)))</formula>
    </cfRule>
    <cfRule type="containsText" dxfId="362" priority="1124" operator="containsText" text="未开始">
      <formula>NOT(ISERROR(SEARCH("未开始",D147)))</formula>
    </cfRule>
    <cfRule type="containsText" dxfId="361" priority="1125" operator="containsText" text="无">
      <formula>NOT(ISERROR(SEARCH("无",D147)))</formula>
    </cfRule>
  </conditionalFormatting>
  <conditionalFormatting sqref="C148">
    <cfRule type="cellIs" dxfId="360" priority="1122" operator="equal">
      <formula>"完成"</formula>
    </cfRule>
  </conditionalFormatting>
  <conditionalFormatting sqref="C148">
    <cfRule type="containsText" dxfId="359" priority="1119" operator="containsText" text="进行中">
      <formula>NOT(ISERROR(SEARCH("进行中",C148)))</formula>
    </cfRule>
    <cfRule type="containsText" dxfId="358" priority="1120" operator="containsText" text="未开始">
      <formula>NOT(ISERROR(SEARCH("未开始",C148)))</formula>
    </cfRule>
    <cfRule type="containsText" dxfId="357" priority="1121" operator="containsText" text="无">
      <formula>NOT(ISERROR(SEARCH("无",C148)))</formula>
    </cfRule>
  </conditionalFormatting>
  <conditionalFormatting sqref="D148">
    <cfRule type="cellIs" dxfId="356" priority="1118" operator="equal">
      <formula>"完成"</formula>
    </cfRule>
  </conditionalFormatting>
  <conditionalFormatting sqref="D148">
    <cfRule type="containsText" dxfId="355" priority="1115" operator="containsText" text="进行中">
      <formula>NOT(ISERROR(SEARCH("进行中",D148)))</formula>
    </cfRule>
    <cfRule type="containsText" dxfId="354" priority="1116" operator="containsText" text="未开始">
      <formula>NOT(ISERROR(SEARCH("未开始",D148)))</formula>
    </cfRule>
    <cfRule type="containsText" dxfId="353" priority="1117" operator="containsText" text="无">
      <formula>NOT(ISERROR(SEARCH("无",D148)))</formula>
    </cfRule>
  </conditionalFormatting>
  <conditionalFormatting sqref="C147">
    <cfRule type="containsText" dxfId="352" priority="1112" operator="containsText" text="进行中">
      <formula>NOT(ISERROR(SEARCH("进行中",C147)))</formula>
    </cfRule>
    <cfRule type="containsText" dxfId="351" priority="1113" operator="containsText" text="未开始">
      <formula>NOT(ISERROR(SEARCH("未开始",C147)))</formula>
    </cfRule>
    <cfRule type="containsText" dxfId="350" priority="1114" operator="containsText" text="无">
      <formula>NOT(ISERROR(SEARCH("无",C147)))</formula>
    </cfRule>
  </conditionalFormatting>
  <conditionalFormatting sqref="D145:D146">
    <cfRule type="containsText" dxfId="349" priority="1109" operator="containsText" text="进行中">
      <formula>NOT(ISERROR(SEARCH("进行中",D145)))</formula>
    </cfRule>
    <cfRule type="containsText" dxfId="348" priority="1110" operator="containsText" text="未开始">
      <formula>NOT(ISERROR(SEARCH("未开始",D145)))</formula>
    </cfRule>
    <cfRule type="containsText" dxfId="347" priority="1111" operator="containsText" text="无">
      <formula>NOT(ISERROR(SEARCH("无",D145)))</formula>
    </cfRule>
  </conditionalFormatting>
  <conditionalFormatting sqref="B145">
    <cfRule type="containsText" dxfId="346" priority="1097" operator="containsText" text="进行中">
      <formula>NOT(ISERROR(SEARCH("进行中",B145)))</formula>
    </cfRule>
    <cfRule type="containsText" dxfId="345" priority="1098" operator="containsText" text="未开始">
      <formula>NOT(ISERROR(SEARCH("未开始",B145)))</formula>
    </cfRule>
    <cfRule type="containsText" dxfId="344" priority="1099" operator="containsText" text="无">
      <formula>NOT(ISERROR(SEARCH("无",B145)))</formula>
    </cfRule>
  </conditionalFormatting>
  <conditionalFormatting sqref="C145">
    <cfRule type="containsText" dxfId="343" priority="1094" operator="containsText" text="进行中">
      <formula>NOT(ISERROR(SEARCH("进行中",C145)))</formula>
    </cfRule>
    <cfRule type="containsText" dxfId="342" priority="1095" operator="containsText" text="未开始">
      <formula>NOT(ISERROR(SEARCH("未开始",C145)))</formula>
    </cfRule>
    <cfRule type="containsText" dxfId="341" priority="1096" operator="containsText" text="无">
      <formula>NOT(ISERROR(SEARCH("无",C145)))</formula>
    </cfRule>
  </conditionalFormatting>
  <conditionalFormatting sqref="D111:D112">
    <cfRule type="cellIs" dxfId="340" priority="1093" operator="equal">
      <formula>"完成"</formula>
    </cfRule>
  </conditionalFormatting>
  <conditionalFormatting sqref="C112:D112">
    <cfRule type="cellIs" dxfId="339" priority="1092" operator="equal">
      <formula>"完成"</formula>
    </cfRule>
  </conditionalFormatting>
  <conditionalFormatting sqref="D113">
    <cfRule type="cellIs" dxfId="338" priority="1091" operator="equal">
      <formula>"完成"</formula>
    </cfRule>
  </conditionalFormatting>
  <conditionalFormatting sqref="D114:D116">
    <cfRule type="cellIs" dxfId="337" priority="1090" operator="equal">
      <formula>"完成"</formula>
    </cfRule>
  </conditionalFormatting>
  <conditionalFormatting sqref="D110">
    <cfRule type="cellIs" dxfId="336" priority="1089" operator="equal">
      <formula>"完成"</formula>
    </cfRule>
  </conditionalFormatting>
  <conditionalFormatting sqref="C112:D112">
    <cfRule type="cellIs" dxfId="335" priority="1088" operator="equal">
      <formula>"完成"</formula>
    </cfRule>
  </conditionalFormatting>
  <conditionalFormatting sqref="C112:D112">
    <cfRule type="cellIs" dxfId="334" priority="1087" operator="equal">
      <formula>"完成"</formula>
    </cfRule>
  </conditionalFormatting>
  <conditionalFormatting sqref="C112:D112">
    <cfRule type="cellIs" dxfId="333" priority="1086" operator="equal">
      <formula>"完成"</formula>
    </cfRule>
  </conditionalFormatting>
  <conditionalFormatting sqref="D157:D158">
    <cfRule type="containsText" dxfId="332" priority="1083" operator="containsText" text="进行中">
      <formula>NOT(ISERROR(SEARCH("进行中",D157)))</formula>
    </cfRule>
    <cfRule type="containsText" dxfId="331" priority="1084" operator="containsText" text="未开始">
      <formula>NOT(ISERROR(SEARCH("未开始",D157)))</formula>
    </cfRule>
    <cfRule type="containsText" dxfId="330" priority="1085" operator="containsText" text="无">
      <formula>NOT(ISERROR(SEARCH("无",D157)))</formula>
    </cfRule>
  </conditionalFormatting>
  <conditionalFormatting sqref="D157:D158">
    <cfRule type="cellIs" dxfId="329" priority="1082" operator="equal">
      <formula>"完成"</formula>
    </cfRule>
  </conditionalFormatting>
  <conditionalFormatting sqref="D157:D158">
    <cfRule type="cellIs" dxfId="328" priority="1081" operator="equal">
      <formula>"完成"</formula>
    </cfRule>
  </conditionalFormatting>
  <conditionalFormatting sqref="D159">
    <cfRule type="containsText" dxfId="327" priority="1078" operator="containsText" text="进行中">
      <formula>NOT(ISERROR(SEARCH("进行中",D159)))</formula>
    </cfRule>
    <cfRule type="containsText" dxfId="326" priority="1079" operator="containsText" text="未开始">
      <formula>NOT(ISERROR(SEARCH("未开始",D159)))</formula>
    </cfRule>
    <cfRule type="containsText" dxfId="325" priority="1080" operator="containsText" text="无">
      <formula>NOT(ISERROR(SEARCH("无",D159)))</formula>
    </cfRule>
  </conditionalFormatting>
  <conditionalFormatting sqref="D159">
    <cfRule type="cellIs" dxfId="324" priority="1077" operator="equal">
      <formula>"完成"</formula>
    </cfRule>
  </conditionalFormatting>
  <conditionalFormatting sqref="D159">
    <cfRule type="cellIs" dxfId="323" priority="1076" operator="equal">
      <formula>"完成"</formula>
    </cfRule>
  </conditionalFormatting>
  <conditionalFormatting sqref="D160">
    <cfRule type="containsText" dxfId="322" priority="1073" operator="containsText" text="进行中">
      <formula>NOT(ISERROR(SEARCH("进行中",D160)))</formula>
    </cfRule>
    <cfRule type="containsText" dxfId="321" priority="1074" operator="containsText" text="未开始">
      <formula>NOT(ISERROR(SEARCH("未开始",D160)))</formula>
    </cfRule>
    <cfRule type="containsText" dxfId="320" priority="1075" operator="containsText" text="无">
      <formula>NOT(ISERROR(SEARCH("无",D160)))</formula>
    </cfRule>
  </conditionalFormatting>
  <conditionalFormatting sqref="D160">
    <cfRule type="cellIs" dxfId="319" priority="1072" operator="equal">
      <formula>"完成"</formula>
    </cfRule>
  </conditionalFormatting>
  <conditionalFormatting sqref="D160">
    <cfRule type="cellIs" dxfId="318" priority="1071" operator="equal">
      <formula>"完成"</formula>
    </cfRule>
  </conditionalFormatting>
  <conditionalFormatting sqref="D161:D164">
    <cfRule type="containsText" dxfId="317" priority="1068" operator="containsText" text="进行中">
      <formula>NOT(ISERROR(SEARCH("进行中",D161)))</formula>
    </cfRule>
    <cfRule type="containsText" dxfId="316" priority="1069" operator="containsText" text="未开始">
      <formula>NOT(ISERROR(SEARCH("未开始",D161)))</formula>
    </cfRule>
    <cfRule type="containsText" dxfId="315" priority="1070" operator="containsText" text="无">
      <formula>NOT(ISERROR(SEARCH("无",D161)))</formula>
    </cfRule>
  </conditionalFormatting>
  <conditionalFormatting sqref="D161:D164">
    <cfRule type="cellIs" dxfId="314" priority="1067" operator="equal">
      <formula>"完成"</formula>
    </cfRule>
  </conditionalFormatting>
  <conditionalFormatting sqref="D161:D164">
    <cfRule type="cellIs" dxfId="313" priority="1066" operator="equal">
      <formula>"完成"</formula>
    </cfRule>
  </conditionalFormatting>
  <conditionalFormatting sqref="C118">
    <cfRule type="cellIs" dxfId="312" priority="970" operator="equal">
      <formula>"完成"</formula>
    </cfRule>
  </conditionalFormatting>
  <conditionalFormatting sqref="C118">
    <cfRule type="cellIs" dxfId="311" priority="969" operator="equal">
      <formula>"完成"</formula>
    </cfRule>
  </conditionalFormatting>
  <conditionalFormatting sqref="C118">
    <cfRule type="cellIs" dxfId="310" priority="968" operator="equal">
      <formula>"完成"</formula>
    </cfRule>
  </conditionalFormatting>
  <conditionalFormatting sqref="C118">
    <cfRule type="cellIs" dxfId="309" priority="967" operator="equal">
      <formula>"完成"</formula>
    </cfRule>
  </conditionalFormatting>
  <conditionalFormatting sqref="C109">
    <cfRule type="cellIs" dxfId="308" priority="966" operator="equal">
      <formula>"完成"</formula>
    </cfRule>
  </conditionalFormatting>
  <conditionalFormatting sqref="D118">
    <cfRule type="cellIs" dxfId="307" priority="965" operator="equal">
      <formula>"完成"</formula>
    </cfRule>
  </conditionalFormatting>
  <conditionalFormatting sqref="D118">
    <cfRule type="cellIs" dxfId="306" priority="964" operator="equal">
      <formula>"完成"</formula>
    </cfRule>
  </conditionalFormatting>
  <conditionalFormatting sqref="D119">
    <cfRule type="cellIs" dxfId="305" priority="963" operator="equal">
      <formula>"完成"</formula>
    </cfRule>
  </conditionalFormatting>
  <conditionalFormatting sqref="D119">
    <cfRule type="cellIs" dxfId="304" priority="962" operator="equal">
      <formula>"完成"</formula>
    </cfRule>
  </conditionalFormatting>
  <conditionalFormatting sqref="D120">
    <cfRule type="cellIs" dxfId="303" priority="961" operator="equal">
      <formula>"完成"</formula>
    </cfRule>
  </conditionalFormatting>
  <conditionalFormatting sqref="D120">
    <cfRule type="cellIs" dxfId="302" priority="960" operator="equal">
      <formula>"完成"</formula>
    </cfRule>
  </conditionalFormatting>
  <conditionalFormatting sqref="D121">
    <cfRule type="cellIs" dxfId="301" priority="959" operator="equal">
      <formula>"完成"</formula>
    </cfRule>
  </conditionalFormatting>
  <conditionalFormatting sqref="D121">
    <cfRule type="cellIs" dxfId="300" priority="958" operator="equal">
      <formula>"完成"</formula>
    </cfRule>
  </conditionalFormatting>
  <conditionalFormatting sqref="D121">
    <cfRule type="cellIs" dxfId="299" priority="957" operator="equal">
      <formula>"完成"</formula>
    </cfRule>
  </conditionalFormatting>
  <conditionalFormatting sqref="D120">
    <cfRule type="cellIs" dxfId="298" priority="956" operator="equal">
      <formula>"完成"</formula>
    </cfRule>
  </conditionalFormatting>
  <conditionalFormatting sqref="D119">
    <cfRule type="cellIs" dxfId="297" priority="955" operator="equal">
      <formula>"完成"</formula>
    </cfRule>
  </conditionalFormatting>
  <conditionalFormatting sqref="D118">
    <cfRule type="cellIs" dxfId="296" priority="954" operator="equal">
      <formula>"完成"</formula>
    </cfRule>
  </conditionalFormatting>
  <conditionalFormatting sqref="D11:F11 D13:G13">
    <cfRule type="cellIs" dxfId="295" priority="953" operator="equal">
      <formula>"完成"</formula>
    </cfRule>
  </conditionalFormatting>
  <conditionalFormatting sqref="D11:F11 D13:G13">
    <cfRule type="containsText" dxfId="294" priority="950" operator="containsText" text="进行中">
      <formula>NOT(ISERROR(SEARCH("进行中",D11)))</formula>
    </cfRule>
    <cfRule type="containsText" dxfId="293" priority="951" operator="containsText" text="未开始">
      <formula>NOT(ISERROR(SEARCH("未开始",D11)))</formula>
    </cfRule>
    <cfRule type="containsText" dxfId="292" priority="952" operator="containsText" text="无">
      <formula>NOT(ISERROR(SEARCH("无",D11)))</formula>
    </cfRule>
  </conditionalFormatting>
  <conditionalFormatting sqref="D11">
    <cfRule type="cellIs" dxfId="291" priority="944" operator="equal">
      <formula>"完成"</formula>
    </cfRule>
  </conditionalFormatting>
  <conditionalFormatting sqref="G11:G12">
    <cfRule type="cellIs" dxfId="290" priority="943" operator="equal">
      <formula>"完成"</formula>
    </cfRule>
  </conditionalFormatting>
  <conditionalFormatting sqref="G11:G12">
    <cfRule type="containsText" dxfId="289" priority="940" operator="containsText" text="进行中">
      <formula>NOT(ISERROR(SEARCH("进行中",G11)))</formula>
    </cfRule>
    <cfRule type="containsText" dxfId="288" priority="941" operator="containsText" text="未开始">
      <formula>NOT(ISERROR(SEARCH("未开始",G11)))</formula>
    </cfRule>
    <cfRule type="containsText" dxfId="287" priority="942" operator="containsText" text="无">
      <formula>NOT(ISERROR(SEARCH("无",G11)))</formula>
    </cfRule>
  </conditionalFormatting>
  <conditionalFormatting sqref="F11">
    <cfRule type="cellIs" dxfId="286" priority="939" operator="equal">
      <formula>"完成"</formula>
    </cfRule>
  </conditionalFormatting>
  <conditionalFormatting sqref="E13">
    <cfRule type="cellIs" dxfId="285" priority="938" operator="equal">
      <formula>"完成"</formula>
    </cfRule>
  </conditionalFormatting>
  <conditionalFormatting sqref="E12">
    <cfRule type="cellIs" dxfId="284" priority="873" operator="equal">
      <formula>"完成"</formula>
    </cfRule>
  </conditionalFormatting>
  <conditionalFormatting sqref="E12">
    <cfRule type="containsText" dxfId="283" priority="870" operator="containsText" text="进行中">
      <formula>NOT(ISERROR(SEARCH("进行中",E12)))</formula>
    </cfRule>
    <cfRule type="containsText" dxfId="282" priority="871" operator="containsText" text="未开始">
      <formula>NOT(ISERROR(SEARCH("未开始",E12)))</formula>
    </cfRule>
    <cfRule type="containsText" dxfId="281" priority="872" operator="containsText" text="无">
      <formula>NOT(ISERROR(SEARCH("无",E12)))</formula>
    </cfRule>
  </conditionalFormatting>
  <conditionalFormatting sqref="B22:B27 B16:B20">
    <cfRule type="containsText" dxfId="280" priority="755" operator="containsText" text="进行中">
      <formula>NOT(ISERROR(SEARCH("进行中",B16)))</formula>
    </cfRule>
    <cfRule type="containsText" dxfId="279" priority="756" operator="containsText" text="未开始">
      <formula>NOT(ISERROR(SEARCH("未开始",B16)))</formula>
    </cfRule>
    <cfRule type="containsText" dxfId="278" priority="757" operator="containsText" text="无">
      <formula>NOT(ISERROR(SEARCH("无",B16)))</formula>
    </cfRule>
  </conditionalFormatting>
  <conditionalFormatting sqref="C26:E26 C22">
    <cfRule type="containsText" dxfId="277" priority="732" operator="containsText" text="进行中">
      <formula>NOT(ISERROR(SEARCH("进行中",C22)))</formula>
    </cfRule>
    <cfRule type="containsText" dxfId="276" priority="733" operator="containsText" text="未开始">
      <formula>NOT(ISERROR(SEARCH("未开始",C22)))</formula>
    </cfRule>
    <cfRule type="containsText" dxfId="275" priority="734" operator="containsText" text="无">
      <formula>NOT(ISERROR(SEARCH("无",C22)))</formula>
    </cfRule>
  </conditionalFormatting>
  <conditionalFormatting sqref="C78:E97">
    <cfRule type="cellIs" dxfId="274" priority="731" operator="equal">
      <formula>"完成"</formula>
    </cfRule>
  </conditionalFormatting>
  <conditionalFormatting sqref="B78:B99 C78:E97">
    <cfRule type="containsText" dxfId="273" priority="728" operator="containsText" text="进行中">
      <formula>NOT(ISERROR(SEARCH("进行中",B78)))</formula>
    </cfRule>
    <cfRule type="containsText" dxfId="272" priority="729" operator="containsText" text="未开始">
      <formula>NOT(ISERROR(SEARCH("未开始",B78)))</formula>
    </cfRule>
    <cfRule type="containsText" dxfId="271" priority="730" operator="containsText" text="无">
      <formula>NOT(ISERROR(SEARCH("无",B78)))</formula>
    </cfRule>
  </conditionalFormatting>
  <conditionalFormatting sqref="E22:E24">
    <cfRule type="cellIs" dxfId="270" priority="700" operator="equal">
      <formula>"完成"</formula>
    </cfRule>
  </conditionalFormatting>
  <conditionalFormatting sqref="E22:E24">
    <cfRule type="containsText" dxfId="269" priority="697" operator="containsText" text="进行中">
      <formula>NOT(ISERROR(SEARCH("进行中",E22)))</formula>
    </cfRule>
    <cfRule type="containsText" dxfId="268" priority="698" operator="containsText" text="未开始">
      <formula>NOT(ISERROR(SEARCH("未开始",E22)))</formula>
    </cfRule>
    <cfRule type="containsText" dxfId="267" priority="699" operator="containsText" text="无">
      <formula>NOT(ISERROR(SEARCH("无",E22)))</formula>
    </cfRule>
  </conditionalFormatting>
  <conditionalFormatting sqref="E22:E24">
    <cfRule type="cellIs" dxfId="266" priority="696" operator="equal">
      <formula>"完成"</formula>
    </cfRule>
  </conditionalFormatting>
  <conditionalFormatting sqref="E22:E24">
    <cfRule type="cellIs" dxfId="265" priority="695" operator="equal">
      <formula>"完成"</formula>
    </cfRule>
  </conditionalFormatting>
  <conditionalFormatting sqref="E22:E24">
    <cfRule type="cellIs" dxfId="264" priority="694" operator="equal">
      <formula>"完成"</formula>
    </cfRule>
  </conditionalFormatting>
  <conditionalFormatting sqref="E22:E24">
    <cfRule type="cellIs" dxfId="263" priority="693" operator="equal">
      <formula>"完成"</formula>
    </cfRule>
  </conditionalFormatting>
  <conditionalFormatting sqref="E22:E24">
    <cfRule type="cellIs" dxfId="262" priority="692" operator="equal">
      <formula>"完成"</formula>
    </cfRule>
  </conditionalFormatting>
  <conditionalFormatting sqref="E22:E24">
    <cfRule type="cellIs" dxfId="261" priority="691" operator="equal">
      <formula>"完成"</formula>
    </cfRule>
  </conditionalFormatting>
  <conditionalFormatting sqref="E25">
    <cfRule type="cellIs" dxfId="260" priority="690" operator="equal">
      <formula>"完成"</formula>
    </cfRule>
  </conditionalFormatting>
  <conditionalFormatting sqref="E25">
    <cfRule type="containsText" dxfId="259" priority="687" operator="containsText" text="进行中">
      <formula>NOT(ISERROR(SEARCH("进行中",E25)))</formula>
    </cfRule>
    <cfRule type="containsText" dxfId="258" priority="688" operator="containsText" text="未开始">
      <formula>NOT(ISERROR(SEARCH("未开始",E25)))</formula>
    </cfRule>
    <cfRule type="containsText" dxfId="257" priority="689" operator="containsText" text="无">
      <formula>NOT(ISERROR(SEARCH("无",E25)))</formula>
    </cfRule>
  </conditionalFormatting>
  <conditionalFormatting sqref="D103">
    <cfRule type="cellIs" dxfId="256" priority="686" operator="equal">
      <formula>"完成"</formula>
    </cfRule>
  </conditionalFormatting>
  <conditionalFormatting sqref="D104">
    <cfRule type="cellIs" dxfId="255" priority="685" operator="equal">
      <formula>"完成"</formula>
    </cfRule>
  </conditionalFormatting>
  <conditionalFormatting sqref="D105:D108">
    <cfRule type="cellIs" dxfId="254" priority="684" operator="equal">
      <formula>"完成"</formula>
    </cfRule>
  </conditionalFormatting>
  <conditionalFormatting sqref="C78:E97">
    <cfRule type="cellIs" dxfId="253" priority="679" operator="equal">
      <formula>"完成"</formula>
    </cfRule>
  </conditionalFormatting>
  <conditionalFormatting sqref="C78:E97">
    <cfRule type="containsText" dxfId="252" priority="676" operator="containsText" text="进行中">
      <formula>NOT(ISERROR(SEARCH("进行中",C78)))</formula>
    </cfRule>
    <cfRule type="containsText" dxfId="251" priority="677" operator="containsText" text="未开始">
      <formula>NOT(ISERROR(SEARCH("未开始",C78)))</formula>
    </cfRule>
    <cfRule type="containsText" dxfId="250" priority="678" operator="containsText" text="无">
      <formula>NOT(ISERROR(SEARCH("无",C78)))</formula>
    </cfRule>
  </conditionalFormatting>
  <conditionalFormatting sqref="C98">
    <cfRule type="cellIs" dxfId="249" priority="589" operator="equal">
      <formula>"完成"</formula>
    </cfRule>
  </conditionalFormatting>
  <conditionalFormatting sqref="C78:E97">
    <cfRule type="cellIs" dxfId="248" priority="655" operator="equal">
      <formula>"完成"</formula>
    </cfRule>
  </conditionalFormatting>
  <conditionalFormatting sqref="C98">
    <cfRule type="cellIs" dxfId="247" priority="601" operator="equal">
      <formula>"完成"</formula>
    </cfRule>
  </conditionalFormatting>
  <conditionalFormatting sqref="C98">
    <cfRule type="containsText" dxfId="246" priority="598" operator="containsText" text="进行中">
      <formula>NOT(ISERROR(SEARCH("进行中",C98)))</formula>
    </cfRule>
    <cfRule type="containsText" dxfId="245" priority="599" operator="containsText" text="未开始">
      <formula>NOT(ISERROR(SEARCH("未开始",C98)))</formula>
    </cfRule>
    <cfRule type="containsText" dxfId="244" priority="600" operator="containsText" text="无">
      <formula>NOT(ISERROR(SEARCH("无",C98)))</formula>
    </cfRule>
  </conditionalFormatting>
  <conditionalFormatting sqref="C98">
    <cfRule type="cellIs" dxfId="243" priority="597" operator="equal">
      <formula>"完成"</formula>
    </cfRule>
  </conditionalFormatting>
  <conditionalFormatting sqref="C98">
    <cfRule type="cellIs" dxfId="242" priority="596" operator="equal">
      <formula>"完成"</formula>
    </cfRule>
  </conditionalFormatting>
  <conditionalFormatting sqref="C98">
    <cfRule type="cellIs" dxfId="241" priority="595" operator="equal">
      <formula>"完成"</formula>
    </cfRule>
  </conditionalFormatting>
  <conditionalFormatting sqref="C98">
    <cfRule type="cellIs" dxfId="240" priority="594" operator="equal">
      <formula>"完成"</formula>
    </cfRule>
  </conditionalFormatting>
  <conditionalFormatting sqref="C98">
    <cfRule type="cellIs" dxfId="239" priority="593" operator="equal">
      <formula>"完成"</formula>
    </cfRule>
  </conditionalFormatting>
  <conditionalFormatting sqref="C98">
    <cfRule type="cellIs" dxfId="238" priority="592" operator="equal">
      <formula>"完成"</formula>
    </cfRule>
  </conditionalFormatting>
  <conditionalFormatting sqref="C98">
    <cfRule type="cellIs" dxfId="237" priority="591" operator="equal">
      <formula>"完成"</formula>
    </cfRule>
  </conditionalFormatting>
  <conditionalFormatting sqref="C98">
    <cfRule type="cellIs" dxfId="236" priority="590" operator="equal">
      <formula>"完成"</formula>
    </cfRule>
  </conditionalFormatting>
  <conditionalFormatting sqref="C98">
    <cfRule type="cellIs" dxfId="235" priority="588" operator="equal">
      <formula>"完成"</formula>
    </cfRule>
  </conditionalFormatting>
  <conditionalFormatting sqref="C98">
    <cfRule type="cellIs" dxfId="234" priority="587" operator="equal">
      <formula>"完成"</formula>
    </cfRule>
  </conditionalFormatting>
  <conditionalFormatting sqref="C98">
    <cfRule type="cellIs" dxfId="233" priority="586" operator="equal">
      <formula>"完成"</formula>
    </cfRule>
  </conditionalFormatting>
  <conditionalFormatting sqref="C98">
    <cfRule type="containsText" dxfId="232" priority="583" operator="containsText" text="进行中">
      <formula>NOT(ISERROR(SEARCH("进行中",C98)))</formula>
    </cfRule>
    <cfRule type="containsText" dxfId="231" priority="584" operator="containsText" text="未开始">
      <formula>NOT(ISERROR(SEARCH("未开始",C98)))</formula>
    </cfRule>
    <cfRule type="containsText" dxfId="230" priority="585" operator="containsText" text="无">
      <formula>NOT(ISERROR(SEARCH("无",C98)))</formula>
    </cfRule>
  </conditionalFormatting>
  <conditionalFormatting sqref="D98">
    <cfRule type="cellIs" dxfId="229" priority="558" operator="equal">
      <formula>"完成"</formula>
    </cfRule>
  </conditionalFormatting>
  <conditionalFormatting sqref="D98">
    <cfRule type="containsText" dxfId="228" priority="555" operator="containsText" text="进行中">
      <formula>NOT(ISERROR(SEARCH("进行中",D98)))</formula>
    </cfRule>
    <cfRule type="containsText" dxfId="227" priority="556" operator="containsText" text="未开始">
      <formula>NOT(ISERROR(SEARCH("未开始",D98)))</formula>
    </cfRule>
    <cfRule type="containsText" dxfId="226" priority="557" operator="containsText" text="无">
      <formula>NOT(ISERROR(SEARCH("无",D98)))</formula>
    </cfRule>
  </conditionalFormatting>
  <conditionalFormatting sqref="D99">
    <cfRule type="cellIs" dxfId="225" priority="554" operator="equal">
      <formula>"完成"</formula>
    </cfRule>
  </conditionalFormatting>
  <conditionalFormatting sqref="D99">
    <cfRule type="containsText" dxfId="224" priority="551" operator="containsText" text="进行中">
      <formula>NOT(ISERROR(SEARCH("进行中",D99)))</formula>
    </cfRule>
    <cfRule type="containsText" dxfId="223" priority="552" operator="containsText" text="未开始">
      <formula>NOT(ISERROR(SEARCH("未开始",D99)))</formula>
    </cfRule>
    <cfRule type="containsText" dxfId="222" priority="553" operator="containsText" text="无">
      <formula>NOT(ISERROR(SEARCH("无",D99)))</formula>
    </cfRule>
  </conditionalFormatting>
  <conditionalFormatting sqref="E99">
    <cfRule type="cellIs" dxfId="221" priority="550" operator="equal">
      <formula>"完成"</formula>
    </cfRule>
  </conditionalFormatting>
  <conditionalFormatting sqref="E99">
    <cfRule type="containsText" dxfId="220" priority="547" operator="containsText" text="进行中">
      <formula>NOT(ISERROR(SEARCH("进行中",E99)))</formula>
    </cfRule>
    <cfRule type="containsText" dxfId="219" priority="548" operator="containsText" text="未开始">
      <formula>NOT(ISERROR(SEARCH("未开始",E99)))</formula>
    </cfRule>
    <cfRule type="containsText" dxfId="218" priority="549" operator="containsText" text="无">
      <formula>NOT(ISERROR(SEARCH("无",E99)))</formula>
    </cfRule>
  </conditionalFormatting>
  <conditionalFormatting sqref="E98">
    <cfRule type="cellIs" dxfId="217" priority="546" operator="equal">
      <formula>"完成"</formula>
    </cfRule>
  </conditionalFormatting>
  <conditionalFormatting sqref="E98">
    <cfRule type="containsText" dxfId="216" priority="543" operator="containsText" text="进行中">
      <formula>NOT(ISERROR(SEARCH("进行中",E98)))</formula>
    </cfRule>
    <cfRule type="containsText" dxfId="215" priority="544" operator="containsText" text="未开始">
      <formula>NOT(ISERROR(SEARCH("未开始",E98)))</formula>
    </cfRule>
    <cfRule type="containsText" dxfId="214" priority="545" operator="containsText" text="无">
      <formula>NOT(ISERROR(SEARCH("无",E98)))</formula>
    </cfRule>
  </conditionalFormatting>
  <conditionalFormatting sqref="F98">
    <cfRule type="cellIs" dxfId="213" priority="542" operator="equal">
      <formula>"完成"</formula>
    </cfRule>
  </conditionalFormatting>
  <conditionalFormatting sqref="F98">
    <cfRule type="containsText" dxfId="212" priority="539" operator="containsText" text="进行中">
      <formula>NOT(ISERROR(SEARCH("进行中",F98)))</formula>
    </cfRule>
    <cfRule type="containsText" dxfId="211" priority="540" operator="containsText" text="未开始">
      <formula>NOT(ISERROR(SEARCH("未开始",F98)))</formula>
    </cfRule>
    <cfRule type="containsText" dxfId="210" priority="541" operator="containsText" text="无">
      <formula>NOT(ISERROR(SEARCH("无",F98)))</formula>
    </cfRule>
  </conditionalFormatting>
  <conditionalFormatting sqref="F99">
    <cfRule type="cellIs" dxfId="209" priority="538" operator="equal">
      <formula>"完成"</formula>
    </cfRule>
  </conditionalFormatting>
  <conditionalFormatting sqref="F99">
    <cfRule type="containsText" dxfId="208" priority="535" operator="containsText" text="进行中">
      <formula>NOT(ISERROR(SEARCH("进行中",F99)))</formula>
    </cfRule>
    <cfRule type="containsText" dxfId="207" priority="536" operator="containsText" text="未开始">
      <formula>NOT(ISERROR(SEARCH("未开始",F99)))</formula>
    </cfRule>
    <cfRule type="containsText" dxfId="206" priority="537" operator="containsText" text="无">
      <formula>NOT(ISERROR(SEARCH("无",F99)))</formula>
    </cfRule>
  </conditionalFormatting>
  <conditionalFormatting sqref="G99">
    <cfRule type="cellIs" dxfId="205" priority="534" operator="equal">
      <formula>"完成"</formula>
    </cfRule>
  </conditionalFormatting>
  <conditionalFormatting sqref="G99">
    <cfRule type="containsText" dxfId="204" priority="531" operator="containsText" text="进行中">
      <formula>NOT(ISERROR(SEARCH("进行中",G99)))</formula>
    </cfRule>
    <cfRule type="containsText" dxfId="203" priority="532" operator="containsText" text="未开始">
      <formula>NOT(ISERROR(SEARCH("未开始",G99)))</formula>
    </cfRule>
    <cfRule type="containsText" dxfId="202" priority="533" operator="containsText" text="无">
      <formula>NOT(ISERROR(SEARCH("无",G99)))</formula>
    </cfRule>
  </conditionalFormatting>
  <conditionalFormatting sqref="G98">
    <cfRule type="cellIs" dxfId="201" priority="530" operator="equal">
      <formula>"完成"</formula>
    </cfRule>
  </conditionalFormatting>
  <conditionalFormatting sqref="G98">
    <cfRule type="containsText" dxfId="200" priority="527" operator="containsText" text="进行中">
      <formula>NOT(ISERROR(SEARCH("进行中",G98)))</formula>
    </cfRule>
    <cfRule type="containsText" dxfId="199" priority="528" operator="containsText" text="未开始">
      <formula>NOT(ISERROR(SEARCH("未开始",G98)))</formula>
    </cfRule>
    <cfRule type="containsText" dxfId="198" priority="529" operator="containsText" text="无">
      <formula>NOT(ISERROR(SEARCH("无",G98)))</formula>
    </cfRule>
  </conditionalFormatting>
  <conditionalFormatting sqref="C99">
    <cfRule type="cellIs" dxfId="197" priority="526" operator="equal">
      <formula>"完成"</formula>
    </cfRule>
  </conditionalFormatting>
  <conditionalFormatting sqref="C99">
    <cfRule type="containsText" dxfId="196" priority="523" operator="containsText" text="进行中">
      <formula>NOT(ISERROR(SEARCH("进行中",C99)))</formula>
    </cfRule>
    <cfRule type="containsText" dxfId="195" priority="524" operator="containsText" text="未开始">
      <formula>NOT(ISERROR(SEARCH("未开始",C99)))</formula>
    </cfRule>
    <cfRule type="containsText" dxfId="194" priority="525" operator="containsText" text="无">
      <formula>NOT(ISERROR(SEARCH("无",C99)))</formula>
    </cfRule>
  </conditionalFormatting>
  <conditionalFormatting sqref="E16:E20">
    <cfRule type="cellIs" dxfId="193" priority="500" operator="equal">
      <formula>"完成"</formula>
    </cfRule>
  </conditionalFormatting>
  <conditionalFormatting sqref="E16:E20">
    <cfRule type="containsText" dxfId="192" priority="497" operator="containsText" text="进行中">
      <formula>NOT(ISERROR(SEARCH("进行中",E16)))</formula>
    </cfRule>
    <cfRule type="containsText" dxfId="191" priority="498" operator="containsText" text="未开始">
      <formula>NOT(ISERROR(SEARCH("未开始",E16)))</formula>
    </cfRule>
    <cfRule type="containsText" dxfId="190" priority="499" operator="containsText" text="无">
      <formula>NOT(ISERROR(SEARCH("无",E16)))</formula>
    </cfRule>
  </conditionalFormatting>
  <conditionalFormatting sqref="E16:E20">
    <cfRule type="cellIs" dxfId="189" priority="496" operator="equal">
      <formula>"完成"</formula>
    </cfRule>
  </conditionalFormatting>
  <conditionalFormatting sqref="E16:E20">
    <cfRule type="cellIs" dxfId="188" priority="495" operator="equal">
      <formula>"完成"</formula>
    </cfRule>
  </conditionalFormatting>
  <conditionalFormatting sqref="E16:E20">
    <cfRule type="cellIs" dxfId="187" priority="494" operator="equal">
      <formula>"完成"</formula>
    </cfRule>
  </conditionalFormatting>
  <conditionalFormatting sqref="E16:E20">
    <cfRule type="cellIs" dxfId="186" priority="493" operator="equal">
      <formula>"完成"</formula>
    </cfRule>
  </conditionalFormatting>
  <conditionalFormatting sqref="E16:E20">
    <cfRule type="cellIs" dxfId="185" priority="492" operator="equal">
      <formula>"完成"</formula>
    </cfRule>
  </conditionalFormatting>
  <conditionalFormatting sqref="E16:E20">
    <cfRule type="cellIs" dxfId="184" priority="491" operator="equal">
      <formula>"完成"</formula>
    </cfRule>
  </conditionalFormatting>
  <conditionalFormatting sqref="C106:C108">
    <cfRule type="cellIs" dxfId="183" priority="490" operator="equal">
      <formula>"完成"</formula>
    </cfRule>
  </conditionalFormatting>
  <conditionalFormatting sqref="C78:E97">
    <cfRule type="cellIs" dxfId="182" priority="469" operator="equal">
      <formula>"完成"</formula>
    </cfRule>
  </conditionalFormatting>
  <conditionalFormatting sqref="C78:E97">
    <cfRule type="cellIs" dxfId="181" priority="468" operator="equal">
      <formula>"完成"</formula>
    </cfRule>
  </conditionalFormatting>
  <conditionalFormatting sqref="C78:E97">
    <cfRule type="cellIs" dxfId="180" priority="464" operator="equal">
      <formula>"完成"</formula>
    </cfRule>
  </conditionalFormatting>
  <conditionalFormatting sqref="C78:E97">
    <cfRule type="containsText" dxfId="179" priority="465" operator="containsText" text="进行中">
      <formula>NOT(ISERROR(SEARCH("进行中",C78)))</formula>
    </cfRule>
    <cfRule type="containsText" dxfId="178" priority="466" operator="containsText" text="未开始">
      <formula>NOT(ISERROR(SEARCH("未开始",C78)))</formula>
    </cfRule>
    <cfRule type="containsText" dxfId="177" priority="467" operator="containsText" text="无">
      <formula>NOT(ISERROR(SEARCH("无",C78)))</formula>
    </cfRule>
  </conditionalFormatting>
  <conditionalFormatting sqref="C78:E97">
    <cfRule type="cellIs" dxfId="176" priority="463" operator="equal">
      <formula>"完成"</formula>
    </cfRule>
  </conditionalFormatting>
  <conditionalFormatting sqref="C78:E97">
    <cfRule type="cellIs" dxfId="175" priority="462" operator="equal">
      <formula>"完成"</formula>
    </cfRule>
  </conditionalFormatting>
  <conditionalFormatting sqref="C78:E97">
    <cfRule type="cellIs" dxfId="174" priority="461" operator="equal">
      <formula>"完成"</formula>
    </cfRule>
  </conditionalFormatting>
  <conditionalFormatting sqref="C78:E97">
    <cfRule type="cellIs" dxfId="173" priority="460" operator="equal">
      <formula>"完成"</formula>
    </cfRule>
  </conditionalFormatting>
  <conditionalFormatting sqref="C78:E97">
    <cfRule type="cellIs" dxfId="172" priority="459" operator="equal">
      <formula>"完成"</formula>
    </cfRule>
  </conditionalFormatting>
  <conditionalFormatting sqref="D12">
    <cfRule type="cellIs" dxfId="171" priority="249" operator="equal">
      <formula>"完成"</formula>
    </cfRule>
  </conditionalFormatting>
  <conditionalFormatting sqref="D12">
    <cfRule type="cellIs" dxfId="170" priority="248" operator="equal">
      <formula>"完成"</formula>
    </cfRule>
  </conditionalFormatting>
  <conditionalFormatting sqref="D12">
    <cfRule type="cellIs" dxfId="169" priority="247" operator="equal">
      <formula>"完成"</formula>
    </cfRule>
  </conditionalFormatting>
  <conditionalFormatting sqref="D12">
    <cfRule type="cellIs" dxfId="168" priority="246" operator="equal">
      <formula>"完成"</formula>
    </cfRule>
  </conditionalFormatting>
  <conditionalFormatting sqref="D12">
    <cfRule type="cellIs" dxfId="167" priority="245" operator="equal">
      <formula>"完成"</formula>
    </cfRule>
  </conditionalFormatting>
  <conditionalFormatting sqref="D12">
    <cfRule type="cellIs" dxfId="166" priority="244" operator="equal">
      <formula>"完成"</formula>
    </cfRule>
  </conditionalFormatting>
  <conditionalFormatting sqref="D13">
    <cfRule type="cellIs" dxfId="165" priority="240" operator="equal">
      <formula>"完成"</formula>
    </cfRule>
  </conditionalFormatting>
  <conditionalFormatting sqref="F12">
    <cfRule type="cellIs" dxfId="164" priority="239" operator="equal">
      <formula>"完成"</formula>
    </cfRule>
  </conditionalFormatting>
  <conditionalFormatting sqref="F12">
    <cfRule type="cellIs" dxfId="163" priority="235" operator="equal">
      <formula>"完成"</formula>
    </cfRule>
  </conditionalFormatting>
  <conditionalFormatting sqref="D13">
    <cfRule type="cellIs" dxfId="162" priority="243" operator="equal">
      <formula>"完成"</formula>
    </cfRule>
  </conditionalFormatting>
  <conditionalFormatting sqref="F12">
    <cfRule type="cellIs" dxfId="161" priority="234" operator="equal">
      <formula>"完成"</formula>
    </cfRule>
  </conditionalFormatting>
  <conditionalFormatting sqref="F12">
    <cfRule type="cellIs" dxfId="160" priority="233" operator="equal">
      <formula>"完成"</formula>
    </cfRule>
  </conditionalFormatting>
  <conditionalFormatting sqref="F12">
    <cfRule type="cellIs" dxfId="159" priority="232" operator="equal">
      <formula>"完成"</formula>
    </cfRule>
  </conditionalFormatting>
  <conditionalFormatting sqref="F13">
    <cfRule type="cellIs" dxfId="158" priority="228" operator="equal">
      <formula>"完成"</formula>
    </cfRule>
  </conditionalFormatting>
  <conditionalFormatting sqref="F13">
    <cfRule type="cellIs" dxfId="157" priority="227" operator="equal">
      <formula>"完成"</formula>
    </cfRule>
  </conditionalFormatting>
  <conditionalFormatting sqref="F13">
    <cfRule type="cellIs" dxfId="156" priority="226" operator="equal">
      <formula>"完成"</formula>
    </cfRule>
  </conditionalFormatting>
  <conditionalFormatting sqref="F13">
    <cfRule type="cellIs" dxfId="155" priority="225" operator="equal">
      <formula>"完成"</formula>
    </cfRule>
  </conditionalFormatting>
  <conditionalFormatting sqref="F13">
    <cfRule type="cellIs" dxfId="154" priority="224" operator="equal">
      <formula>"完成"</formula>
    </cfRule>
  </conditionalFormatting>
  <conditionalFormatting sqref="G13">
    <cfRule type="cellIs" dxfId="153" priority="223" operator="equal">
      <formula>"完成"</formula>
    </cfRule>
  </conditionalFormatting>
  <conditionalFormatting sqref="F12">
    <cfRule type="cellIs" dxfId="152" priority="231" operator="equal">
      <formula>"完成"</formula>
    </cfRule>
  </conditionalFormatting>
  <conditionalFormatting sqref="G13">
    <cfRule type="cellIs" dxfId="151" priority="222" operator="equal">
      <formula>"完成"</formula>
    </cfRule>
  </conditionalFormatting>
  <conditionalFormatting sqref="G13">
    <cfRule type="cellIs" dxfId="150" priority="221" operator="equal">
      <formula>"完成"</formula>
    </cfRule>
  </conditionalFormatting>
  <conditionalFormatting sqref="G13">
    <cfRule type="cellIs" dxfId="149" priority="220" operator="equal">
      <formula>"完成"</formula>
    </cfRule>
  </conditionalFormatting>
  <conditionalFormatting sqref="G13">
    <cfRule type="cellIs" dxfId="148" priority="219" operator="equal">
      <formula>"完成"</formula>
    </cfRule>
  </conditionalFormatting>
  <conditionalFormatting sqref="D12">
    <cfRule type="cellIs" dxfId="147" priority="253" operator="equal">
      <formula>"完成"</formula>
    </cfRule>
  </conditionalFormatting>
  <conditionalFormatting sqref="D12">
    <cfRule type="containsText" dxfId="146" priority="250" operator="containsText" text="进行中">
      <formula>NOT(ISERROR(SEARCH("进行中",D12)))</formula>
    </cfRule>
    <cfRule type="containsText" dxfId="145" priority="251" operator="containsText" text="未开始">
      <formula>NOT(ISERROR(SEARCH("未开始",D12)))</formula>
    </cfRule>
    <cfRule type="containsText" dxfId="144" priority="252" operator="containsText" text="无">
      <formula>NOT(ISERROR(SEARCH("无",D12)))</formula>
    </cfRule>
  </conditionalFormatting>
  <conditionalFormatting sqref="D13">
    <cfRule type="cellIs" dxfId="143" priority="242" operator="equal">
      <formula>"完成"</formula>
    </cfRule>
  </conditionalFormatting>
  <conditionalFormatting sqref="D13">
    <cfRule type="cellIs" dxfId="142" priority="241" operator="equal">
      <formula>"完成"</formula>
    </cfRule>
  </conditionalFormatting>
  <conditionalFormatting sqref="F12">
    <cfRule type="containsText" dxfId="141" priority="236" operator="containsText" text="进行中">
      <formula>NOT(ISERROR(SEARCH("进行中",F12)))</formula>
    </cfRule>
    <cfRule type="containsText" dxfId="140" priority="237" operator="containsText" text="未开始">
      <formula>NOT(ISERROR(SEARCH("未开始",F12)))</formula>
    </cfRule>
    <cfRule type="containsText" dxfId="139" priority="238" operator="containsText" text="无">
      <formula>NOT(ISERROR(SEARCH("无",F12)))</formula>
    </cfRule>
  </conditionalFormatting>
  <conditionalFormatting sqref="F12">
    <cfRule type="cellIs" dxfId="138" priority="230" operator="equal">
      <formula>"完成"</formula>
    </cfRule>
  </conditionalFormatting>
  <conditionalFormatting sqref="F13">
    <cfRule type="cellIs" dxfId="137" priority="229" operator="equal">
      <formula>"完成"</formula>
    </cfRule>
  </conditionalFormatting>
  <conditionalFormatting sqref="G13">
    <cfRule type="cellIs" dxfId="136" priority="218" operator="equal">
      <formula>"完成"</formula>
    </cfRule>
  </conditionalFormatting>
  <conditionalFormatting sqref="F78:F97">
    <cfRule type="cellIs" dxfId="135" priority="187" operator="equal">
      <formula>"完成"</formula>
    </cfRule>
  </conditionalFormatting>
  <conditionalFormatting sqref="F78:F97">
    <cfRule type="containsText" dxfId="134" priority="184" operator="containsText" text="进行中">
      <formula>NOT(ISERROR(SEARCH("进行中",F78)))</formula>
    </cfRule>
    <cfRule type="containsText" dxfId="133" priority="185" operator="containsText" text="未开始">
      <formula>NOT(ISERROR(SEARCH("未开始",F78)))</formula>
    </cfRule>
    <cfRule type="containsText" dxfId="132" priority="186" operator="containsText" text="无">
      <formula>NOT(ISERROR(SEARCH("无",F78)))</formula>
    </cfRule>
  </conditionalFormatting>
  <conditionalFormatting sqref="D115">
    <cfRule type="cellIs" dxfId="131" priority="109" operator="equal">
      <formula>"完成"</formula>
    </cfRule>
  </conditionalFormatting>
  <conditionalFormatting sqref="C78:G97">
    <cfRule type="containsText" dxfId="130" priority="101" operator="containsText" text="进行中">
      <formula>NOT(ISERROR(SEARCH("进行中",C78)))</formula>
    </cfRule>
    <cfRule type="containsText" dxfId="129" priority="102" operator="containsText" text="未开始">
      <formula>NOT(ISERROR(SEARCH("未开始",C78)))</formula>
    </cfRule>
    <cfRule type="containsText" dxfId="128" priority="103" operator="containsText" text="无">
      <formula>NOT(ISERROR(SEARCH("无",C78)))</formula>
    </cfRule>
  </conditionalFormatting>
  <conditionalFormatting sqref="C10:C12">
    <cfRule type="containsText" dxfId="127" priority="98" operator="containsText" text="进行中">
      <formula>NOT(ISERROR(SEARCH("进行中",C10)))</formula>
    </cfRule>
    <cfRule type="containsText" dxfId="126" priority="99" operator="containsText" text="未开始">
      <formula>NOT(ISERROR(SEARCH("未开始",C10)))</formula>
    </cfRule>
    <cfRule type="containsText" dxfId="125" priority="100" operator="containsText" text="无">
      <formula>NOT(ISERROR(SEARCH("无",C10)))</formula>
    </cfRule>
  </conditionalFormatting>
  <conditionalFormatting sqref="C113">
    <cfRule type="cellIs" dxfId="124" priority="127" operator="equal">
      <formula>"完成"</formula>
    </cfRule>
  </conditionalFormatting>
  <conditionalFormatting sqref="C113">
    <cfRule type="cellIs" dxfId="123" priority="126" operator="equal">
      <formula>"完成"</formula>
    </cfRule>
  </conditionalFormatting>
  <conditionalFormatting sqref="C113">
    <cfRule type="cellIs" dxfId="122" priority="125" operator="equal">
      <formula>"完成"</formula>
    </cfRule>
  </conditionalFormatting>
  <conditionalFormatting sqref="C113">
    <cfRule type="cellIs" dxfId="121" priority="124" operator="equal">
      <formula>"完成"</formula>
    </cfRule>
  </conditionalFormatting>
  <conditionalFormatting sqref="C114">
    <cfRule type="cellIs" dxfId="120" priority="123" operator="equal">
      <formula>"完成"</formula>
    </cfRule>
  </conditionalFormatting>
  <conditionalFormatting sqref="C114">
    <cfRule type="cellIs" dxfId="119" priority="122" operator="equal">
      <formula>"完成"</formula>
    </cfRule>
  </conditionalFormatting>
  <conditionalFormatting sqref="C114">
    <cfRule type="cellIs" dxfId="118" priority="121" operator="equal">
      <formula>"完成"</formula>
    </cfRule>
  </conditionalFormatting>
  <conditionalFormatting sqref="C114">
    <cfRule type="cellIs" dxfId="117" priority="120" operator="equal">
      <formula>"完成"</formula>
    </cfRule>
  </conditionalFormatting>
  <conditionalFormatting sqref="C115">
    <cfRule type="cellIs" dxfId="116" priority="119" operator="equal">
      <formula>"完成"</formula>
    </cfRule>
  </conditionalFormatting>
  <conditionalFormatting sqref="C115">
    <cfRule type="cellIs" dxfId="115" priority="118" operator="equal">
      <formula>"完成"</formula>
    </cfRule>
  </conditionalFormatting>
  <conditionalFormatting sqref="C115">
    <cfRule type="cellIs" dxfId="114" priority="117" operator="equal">
      <formula>"完成"</formula>
    </cfRule>
  </conditionalFormatting>
  <conditionalFormatting sqref="C115">
    <cfRule type="cellIs" dxfId="113" priority="116" operator="equal">
      <formula>"完成"</formula>
    </cfRule>
  </conditionalFormatting>
  <conditionalFormatting sqref="D114">
    <cfRule type="cellIs" dxfId="112" priority="115" operator="equal">
      <formula>"完成"</formula>
    </cfRule>
  </conditionalFormatting>
  <conditionalFormatting sqref="D114">
    <cfRule type="cellIs" dxfId="111" priority="114" operator="equal">
      <formula>"完成"</formula>
    </cfRule>
  </conditionalFormatting>
  <conditionalFormatting sqref="D114">
    <cfRule type="cellIs" dxfId="110" priority="113" operator="equal">
      <formula>"完成"</formula>
    </cfRule>
  </conditionalFormatting>
  <conditionalFormatting sqref="D114">
    <cfRule type="cellIs" dxfId="109" priority="112" operator="equal">
      <formula>"完成"</formula>
    </cfRule>
  </conditionalFormatting>
  <conditionalFormatting sqref="D115">
    <cfRule type="cellIs" dxfId="108" priority="111" operator="equal">
      <formula>"完成"</formula>
    </cfRule>
  </conditionalFormatting>
  <conditionalFormatting sqref="D115">
    <cfRule type="cellIs" dxfId="107" priority="110" operator="equal">
      <formula>"完成"</formula>
    </cfRule>
  </conditionalFormatting>
  <conditionalFormatting sqref="D115">
    <cfRule type="cellIs" dxfId="106" priority="108" operator="equal">
      <formula>"完成"</formula>
    </cfRule>
  </conditionalFormatting>
  <conditionalFormatting sqref="G78:G97">
    <cfRule type="cellIs" dxfId="105" priority="107" operator="equal">
      <formula>"完成"</formula>
    </cfRule>
  </conditionalFormatting>
  <conditionalFormatting sqref="G78:G97">
    <cfRule type="containsText" dxfId="104" priority="104" operator="containsText" text="进行中">
      <formula>NOT(ISERROR(SEARCH("进行中",G78)))</formula>
    </cfRule>
    <cfRule type="containsText" dxfId="103" priority="105" operator="containsText" text="未开始">
      <formula>NOT(ISERROR(SEARCH("未开始",G78)))</formula>
    </cfRule>
    <cfRule type="containsText" dxfId="102" priority="106" operator="containsText" text="无">
      <formula>NOT(ISERROR(SEARCH("无",G78)))</formula>
    </cfRule>
  </conditionalFormatting>
  <conditionalFormatting sqref="C199:C201">
    <cfRule type="containsText" dxfId="101" priority="72" operator="containsText" text="进行中">
      <formula>NOT(ISERROR(SEARCH("进行中",C199)))</formula>
    </cfRule>
    <cfRule type="containsText" dxfId="100" priority="73" operator="containsText" text="未开始">
      <formula>NOT(ISERROR(SEARCH("未开始",C199)))</formula>
    </cfRule>
    <cfRule type="containsText" dxfId="99" priority="74" operator="containsText" text="无">
      <formula>NOT(ISERROR(SEARCH("无",C199)))</formula>
    </cfRule>
  </conditionalFormatting>
  <conditionalFormatting sqref="C78:G99">
    <cfRule type="containsText" dxfId="98" priority="94" operator="containsText" text="进行中">
      <formula>NOT(ISERROR(SEARCH("进行中",C78)))</formula>
    </cfRule>
  </conditionalFormatting>
  <conditionalFormatting sqref="B201">
    <cfRule type="containsText" dxfId="97" priority="78" operator="containsText" text="进行中">
      <formula>NOT(ISERROR(SEARCH("进行中",B201)))</formula>
    </cfRule>
    <cfRule type="containsText" dxfId="96" priority="79" operator="containsText" text="未开始">
      <formula>NOT(ISERROR(SEARCH("未开始",B201)))</formula>
    </cfRule>
    <cfRule type="containsText" dxfId="95" priority="80" operator="containsText" text="无">
      <formula>NOT(ISERROR(SEARCH("无",B201)))</formula>
    </cfRule>
  </conditionalFormatting>
  <conditionalFormatting sqref="C195:C197">
    <cfRule type="containsText" dxfId="94" priority="75" operator="containsText" text="进行中">
      <formula>NOT(ISERROR(SEARCH("进行中",C195)))</formula>
    </cfRule>
    <cfRule type="containsText" dxfId="93" priority="76" operator="containsText" text="未开始">
      <formula>NOT(ISERROR(SEARCH("未开始",C195)))</formula>
    </cfRule>
    <cfRule type="containsText" dxfId="92" priority="77" operator="containsText" text="无">
      <formula>NOT(ISERROR(SEARCH("无",C195)))</formula>
    </cfRule>
  </conditionalFormatting>
  <conditionalFormatting sqref="C109">
    <cfRule type="cellIs" dxfId="91" priority="81" operator="equal">
      <formula>"完成"</formula>
    </cfRule>
  </conditionalFormatting>
  <conditionalFormatting sqref="F195:F197">
    <cfRule type="containsText" dxfId="90" priority="69" operator="containsText" text="进行中">
      <formula>NOT(ISERROR(SEARCH("进行中",F195)))</formula>
    </cfRule>
    <cfRule type="containsText" dxfId="89" priority="70" operator="containsText" text="未开始">
      <formula>NOT(ISERROR(SEARCH("未开始",F195)))</formula>
    </cfRule>
    <cfRule type="containsText" dxfId="88" priority="71" operator="containsText" text="无">
      <formula>NOT(ISERROR(SEARCH("无",F195)))</formula>
    </cfRule>
  </conditionalFormatting>
  <conditionalFormatting sqref="F199:F201">
    <cfRule type="containsText" dxfId="87" priority="63" operator="containsText" text="进行中">
      <formula>NOT(ISERROR(SEARCH("进行中",F199)))</formula>
    </cfRule>
    <cfRule type="containsText" dxfId="86" priority="64" operator="containsText" text="未开始">
      <formula>NOT(ISERROR(SEARCH("未开始",F199)))</formula>
    </cfRule>
    <cfRule type="containsText" dxfId="85" priority="65" operator="containsText" text="无">
      <formula>NOT(ISERROR(SEARCH("无",F199)))</formula>
    </cfRule>
  </conditionalFormatting>
  <conditionalFormatting sqref="E201">
    <cfRule type="containsText" dxfId="84" priority="66" operator="containsText" text="进行中">
      <formula>NOT(ISERROR(SEARCH("进行中",E201)))</formula>
    </cfRule>
    <cfRule type="containsText" dxfId="83" priority="67" operator="containsText" text="未开始">
      <formula>NOT(ISERROR(SEARCH("未开始",E201)))</formula>
    </cfRule>
    <cfRule type="containsText" dxfId="82" priority="68" operator="containsText" text="无">
      <formula>NOT(ISERROR(SEARCH("无",E201)))</formula>
    </cfRule>
  </conditionalFormatting>
  <conditionalFormatting sqref="I195:I197">
    <cfRule type="containsText" dxfId="81" priority="60" operator="containsText" text="进行中">
      <formula>NOT(ISERROR(SEARCH("进行中",I195)))</formula>
    </cfRule>
    <cfRule type="containsText" dxfId="80" priority="61" operator="containsText" text="未开始">
      <formula>NOT(ISERROR(SEARCH("未开始",I195)))</formula>
    </cfRule>
    <cfRule type="containsText" dxfId="79" priority="62" operator="containsText" text="无">
      <formula>NOT(ISERROR(SEARCH("无",I195)))</formula>
    </cfRule>
  </conditionalFormatting>
  <conditionalFormatting sqref="B159">
    <cfRule type="containsText" dxfId="78" priority="7" operator="containsText" text="进行中">
      <formula>NOT(ISERROR(SEARCH("进行中",B159)))</formula>
    </cfRule>
    <cfRule type="containsText" dxfId="77" priority="8" operator="containsText" text="未开始">
      <formula>NOT(ISERROR(SEARCH("未开始",B159)))</formula>
    </cfRule>
    <cfRule type="containsText" dxfId="76" priority="9" operator="containsText" text="无">
      <formula>NOT(ISERROR(SEARCH("无",B159)))</formula>
    </cfRule>
  </conditionalFormatting>
  <conditionalFormatting sqref="I199:I201">
    <cfRule type="containsText" dxfId="75" priority="4" operator="containsText" text="进行中">
      <formula>NOT(ISERROR(SEARCH("进行中",I199)))</formula>
    </cfRule>
    <cfRule type="containsText" dxfId="74" priority="5" operator="containsText" text="未开始">
      <formula>NOT(ISERROR(SEARCH("未开始",I199)))</formula>
    </cfRule>
    <cfRule type="containsText" dxfId="73" priority="6" operator="containsText" text="无">
      <formula>NOT(ISERROR(SEARCH("无",I199)))</formula>
    </cfRule>
  </conditionalFormatting>
  <conditionalFormatting sqref="H201">
    <cfRule type="containsText" dxfId="72" priority="1" operator="containsText" text="进行中">
      <formula>NOT(ISERROR(SEARCH("进行中",H201)))</formula>
    </cfRule>
    <cfRule type="containsText" dxfId="71" priority="2" operator="containsText" text="未开始">
      <formula>NOT(ISERROR(SEARCH("未开始",H201)))</formula>
    </cfRule>
    <cfRule type="containsText" dxfId="70" priority="3" operator="containsText" text="无">
      <formula>NOT(ISERROR(SEARCH("无",H201)))</formula>
    </cfRule>
  </conditionalFormatting>
  <pageMargins left="0.7" right="0.7" top="0.75" bottom="0.75" header="0.3" footer="0.3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W192"/>
  <sheetViews>
    <sheetView topLeftCell="A57" zoomScale="85" zoomScaleNormal="85" workbookViewId="0">
      <selection activeCell="N10" sqref="N10"/>
    </sheetView>
  </sheetViews>
  <sheetFormatPr defaultRowHeight="14.25" x14ac:dyDescent="0.2"/>
  <cols>
    <col min="4" max="4" width="10" bestFit="1" customWidth="1"/>
    <col min="9" max="9" width="10" bestFit="1" customWidth="1"/>
    <col min="12" max="12" width="20" bestFit="1" customWidth="1"/>
    <col min="13" max="13" width="9.625" bestFit="1" customWidth="1"/>
    <col min="14" max="14" width="32.25" customWidth="1"/>
  </cols>
  <sheetData>
    <row r="2" spans="3:16" x14ac:dyDescent="0.2">
      <c r="L2" s="76" t="s">
        <v>567</v>
      </c>
      <c r="M2" s="76" t="s">
        <v>568</v>
      </c>
    </row>
    <row r="3" spans="3:16" x14ac:dyDescent="0.2">
      <c r="C3" s="77" t="s">
        <v>9</v>
      </c>
      <c r="D3" s="82">
        <v>44713</v>
      </c>
      <c r="E3" s="77" t="s">
        <v>9</v>
      </c>
      <c r="F3" s="77" t="s">
        <v>76</v>
      </c>
      <c r="I3">
        <f>COUNTIF($D$3:$D$130,"2022/6/1")</f>
        <v>59</v>
      </c>
      <c r="K3">
        <f>22*6-21</f>
        <v>111</v>
      </c>
      <c r="L3" s="76" t="s">
        <v>579</v>
      </c>
      <c r="M3" s="76" t="s">
        <v>606</v>
      </c>
      <c r="N3" t="s">
        <v>569</v>
      </c>
    </row>
    <row r="4" spans="3:16" x14ac:dyDescent="0.2">
      <c r="C4" s="77" t="s">
        <v>12</v>
      </c>
      <c r="D4" s="82">
        <v>44713</v>
      </c>
      <c r="E4" s="77" t="s">
        <v>12</v>
      </c>
      <c r="F4" s="77" t="s">
        <v>157</v>
      </c>
      <c r="I4">
        <f>COUNTIF($D$3:$D$130,"2022/9/1")</f>
        <v>0</v>
      </c>
      <c r="K4">
        <f>22*3-3</f>
        <v>63</v>
      </c>
      <c r="L4" s="76" t="s">
        <v>582</v>
      </c>
      <c r="M4" s="76" t="s">
        <v>571</v>
      </c>
      <c r="N4" t="s">
        <v>583</v>
      </c>
    </row>
    <row r="5" spans="3:16" x14ac:dyDescent="0.2">
      <c r="C5" s="77" t="s">
        <v>14</v>
      </c>
      <c r="D5" s="82">
        <v>44713</v>
      </c>
      <c r="E5" s="77" t="s">
        <v>14</v>
      </c>
      <c r="F5" s="77" t="s">
        <v>157</v>
      </c>
      <c r="I5">
        <f>COUNTIF($D$3:$D$130,"2022/12/1")</f>
        <v>0</v>
      </c>
      <c r="K5">
        <f>22*3-10</f>
        <v>56</v>
      </c>
      <c r="L5" s="76" t="s">
        <v>584</v>
      </c>
      <c r="M5" s="76" t="s">
        <v>586</v>
      </c>
      <c r="N5" t="s">
        <v>587</v>
      </c>
    </row>
    <row r="6" spans="3:16" x14ac:dyDescent="0.2">
      <c r="C6" s="77" t="s">
        <v>16</v>
      </c>
      <c r="D6" s="82">
        <v>44713</v>
      </c>
      <c r="E6" s="77" t="s">
        <v>16</v>
      </c>
      <c r="F6" s="77" t="s">
        <v>157</v>
      </c>
      <c r="I6">
        <f>COUNTIF($D$3:$D$130,"2023/4/1")</f>
        <v>0</v>
      </c>
      <c r="K6">
        <f>22*4-13</f>
        <v>75</v>
      </c>
      <c r="L6" s="76" t="s">
        <v>575</v>
      </c>
      <c r="M6" s="76" t="s">
        <v>576</v>
      </c>
      <c r="N6" t="s">
        <v>577</v>
      </c>
    </row>
    <row r="7" spans="3:16" x14ac:dyDescent="0.2">
      <c r="C7" s="77" t="s">
        <v>17</v>
      </c>
      <c r="D7" s="82">
        <v>44713</v>
      </c>
      <c r="E7" s="77" t="s">
        <v>17</v>
      </c>
      <c r="F7" s="77" t="s">
        <v>157</v>
      </c>
      <c r="I7">
        <f>COUNTIF($D$3:$D$130,"2023/6/1")</f>
        <v>0</v>
      </c>
      <c r="K7">
        <f>2*22-3</f>
        <v>41</v>
      </c>
      <c r="L7" s="76" t="s">
        <v>588</v>
      </c>
      <c r="M7" s="76" t="s">
        <v>590</v>
      </c>
      <c r="N7" t="s">
        <v>591</v>
      </c>
    </row>
    <row r="8" spans="3:16" x14ac:dyDescent="0.2">
      <c r="C8" s="77" t="s">
        <v>18</v>
      </c>
      <c r="D8" s="82">
        <v>44713</v>
      </c>
      <c r="E8" s="77" t="s">
        <v>18</v>
      </c>
      <c r="F8" s="77" t="s">
        <v>157</v>
      </c>
      <c r="I8">
        <f>COUNTIF($D$3:$D$130,"2023/9/1")</f>
        <v>0</v>
      </c>
      <c r="K8">
        <f>22*3-6</f>
        <v>60</v>
      </c>
      <c r="L8" s="76" t="s">
        <v>573</v>
      </c>
      <c r="M8" s="76" t="s">
        <v>592</v>
      </c>
      <c r="N8" t="s">
        <v>593</v>
      </c>
    </row>
    <row r="9" spans="3:16" x14ac:dyDescent="0.2">
      <c r="C9" s="77" t="s">
        <v>19</v>
      </c>
      <c r="D9" s="82">
        <v>44713</v>
      </c>
      <c r="E9" s="77" t="s">
        <v>19</v>
      </c>
      <c r="F9" s="77" t="s">
        <v>157</v>
      </c>
    </row>
    <row r="10" spans="3:16" x14ac:dyDescent="0.2">
      <c r="C10" s="77" t="s">
        <v>20</v>
      </c>
      <c r="D10" s="82">
        <v>44713</v>
      </c>
      <c r="E10" s="77" t="s">
        <v>20</v>
      </c>
      <c r="F10" s="77" t="s">
        <v>157</v>
      </c>
    </row>
    <row r="11" spans="3:16" x14ac:dyDescent="0.2">
      <c r="C11" s="77" t="s">
        <v>21</v>
      </c>
      <c r="D11" s="82">
        <v>44713</v>
      </c>
      <c r="E11" s="77" t="s">
        <v>21</v>
      </c>
      <c r="F11" s="77" t="s">
        <v>157</v>
      </c>
    </row>
    <row r="12" spans="3:16" x14ac:dyDescent="0.2">
      <c r="C12" s="77" t="s">
        <v>600</v>
      </c>
      <c r="D12" s="82">
        <v>44713</v>
      </c>
      <c r="E12" s="77" t="s">
        <v>212</v>
      </c>
      <c r="F12" s="77" t="s">
        <v>157</v>
      </c>
      <c r="P12" s="76" t="s">
        <v>578</v>
      </c>
    </row>
    <row r="13" spans="3:16" x14ac:dyDescent="0.2">
      <c r="C13" s="77" t="s">
        <v>23</v>
      </c>
      <c r="D13" s="82">
        <v>44713</v>
      </c>
      <c r="E13" s="77" t="s">
        <v>23</v>
      </c>
      <c r="F13" s="77" t="s">
        <v>157</v>
      </c>
      <c r="P13" s="76" t="s">
        <v>580</v>
      </c>
    </row>
    <row r="14" spans="3:16" x14ac:dyDescent="0.2">
      <c r="C14" s="77" t="s">
        <v>24</v>
      </c>
      <c r="D14" s="82">
        <v>44713</v>
      </c>
      <c r="E14" s="77" t="s">
        <v>24</v>
      </c>
      <c r="F14" s="77" t="s">
        <v>157</v>
      </c>
      <c r="P14" s="76" t="s">
        <v>570</v>
      </c>
    </row>
    <row r="15" spans="3:16" x14ac:dyDescent="0.2">
      <c r="C15" s="77" t="s">
        <v>25</v>
      </c>
      <c r="D15" s="82">
        <v>44713</v>
      </c>
      <c r="E15" s="77" t="s">
        <v>25</v>
      </c>
      <c r="F15" s="77" t="s">
        <v>157</v>
      </c>
      <c r="P15" s="76" t="s">
        <v>585</v>
      </c>
    </row>
    <row r="16" spans="3:16" x14ac:dyDescent="0.2">
      <c r="C16" s="77" t="s">
        <v>26</v>
      </c>
      <c r="D16" s="82">
        <v>44713</v>
      </c>
      <c r="E16" s="77" t="s">
        <v>26</v>
      </c>
      <c r="F16" s="77" t="s">
        <v>157</v>
      </c>
      <c r="P16" s="76" t="s">
        <v>572</v>
      </c>
    </row>
    <row r="17" spans="1:16" x14ac:dyDescent="0.2">
      <c r="A17" s="77" t="s">
        <v>601</v>
      </c>
      <c r="C17" s="77" t="s">
        <v>219</v>
      </c>
      <c r="D17" s="82">
        <v>44713</v>
      </c>
      <c r="E17" s="77" t="s">
        <v>27</v>
      </c>
      <c r="F17" s="77" t="s">
        <v>157</v>
      </c>
      <c r="P17" s="76" t="s">
        <v>589</v>
      </c>
    </row>
    <row r="18" spans="1:16" x14ac:dyDescent="0.2">
      <c r="A18" s="77" t="s">
        <v>602</v>
      </c>
      <c r="C18" s="77" t="s">
        <v>155</v>
      </c>
      <c r="D18" s="82">
        <v>44713</v>
      </c>
      <c r="E18" s="77" t="s">
        <v>28</v>
      </c>
      <c r="F18" s="77" t="s">
        <v>158</v>
      </c>
      <c r="P18" s="76" t="s">
        <v>585</v>
      </c>
    </row>
    <row r="19" spans="1:16" x14ac:dyDescent="0.2">
      <c r="C19" s="77" t="s">
        <v>159</v>
      </c>
      <c r="D19" s="82">
        <v>44713</v>
      </c>
      <c r="E19" s="77" t="s">
        <v>29</v>
      </c>
      <c r="F19" s="77" t="s">
        <v>76</v>
      </c>
    </row>
    <row r="20" spans="1:16" x14ac:dyDescent="0.2">
      <c r="D20" s="82">
        <v>44713</v>
      </c>
      <c r="E20" s="77" t="s">
        <v>78</v>
      </c>
      <c r="F20" s="77" t="s">
        <v>157</v>
      </c>
    </row>
    <row r="21" spans="1:16" x14ac:dyDescent="0.2">
      <c r="D21" s="82">
        <v>44713</v>
      </c>
      <c r="E21" s="77" t="s">
        <v>80</v>
      </c>
      <c r="F21" s="77" t="s">
        <v>157</v>
      </c>
    </row>
    <row r="22" spans="1:16" x14ac:dyDescent="0.2">
      <c r="D22" s="42">
        <v>44713</v>
      </c>
      <c r="E22" t="s">
        <v>81</v>
      </c>
      <c r="F22" t="s">
        <v>157</v>
      </c>
    </row>
    <row r="23" spans="1:16" x14ac:dyDescent="0.2">
      <c r="D23" s="42">
        <v>44713</v>
      </c>
      <c r="E23" t="s">
        <v>82</v>
      </c>
      <c r="F23" t="s">
        <v>157</v>
      </c>
      <c r="O23" t="s">
        <v>574</v>
      </c>
    </row>
    <row r="24" spans="1:16" x14ac:dyDescent="0.2">
      <c r="D24" s="42">
        <v>44713</v>
      </c>
      <c r="E24" t="s">
        <v>83</v>
      </c>
      <c r="F24" t="s">
        <v>76</v>
      </c>
      <c r="L24" s="76" t="s">
        <v>567</v>
      </c>
      <c r="M24" s="76" t="s">
        <v>578</v>
      </c>
      <c r="N24" s="76" t="s">
        <v>568</v>
      </c>
    </row>
    <row r="25" spans="1:16" x14ac:dyDescent="0.2">
      <c r="D25" s="42">
        <v>44713</v>
      </c>
      <c r="E25" t="s">
        <v>84</v>
      </c>
      <c r="F25" t="s">
        <v>157</v>
      </c>
      <c r="L25" s="76" t="s">
        <v>579</v>
      </c>
      <c r="M25" s="76" t="s">
        <v>580</v>
      </c>
      <c r="N25" s="76" t="s">
        <v>581</v>
      </c>
      <c r="O25">
        <f>22*6-21</f>
        <v>111</v>
      </c>
      <c r="P25" t="s">
        <v>569</v>
      </c>
    </row>
    <row r="26" spans="1:16" x14ac:dyDescent="0.2">
      <c r="D26" s="82">
        <v>44713</v>
      </c>
      <c r="E26" s="77" t="s">
        <v>77</v>
      </c>
      <c r="F26" s="77" t="s">
        <v>157</v>
      </c>
      <c r="L26" s="76" t="s">
        <v>582</v>
      </c>
      <c r="M26" s="76" t="s">
        <v>570</v>
      </c>
      <c r="N26" s="76" t="s">
        <v>571</v>
      </c>
      <c r="O26">
        <f>22*3-3</f>
        <v>63</v>
      </c>
      <c r="P26" t="s">
        <v>583</v>
      </c>
    </row>
    <row r="27" spans="1:16" x14ac:dyDescent="0.2">
      <c r="D27" s="42">
        <v>44713</v>
      </c>
      <c r="E27" t="s">
        <v>89</v>
      </c>
      <c r="F27" t="s">
        <v>157</v>
      </c>
      <c r="L27" s="76" t="s">
        <v>584</v>
      </c>
      <c r="M27" s="76" t="s">
        <v>585</v>
      </c>
      <c r="N27" s="76" t="s">
        <v>586</v>
      </c>
      <c r="O27">
        <f>22*3-10</f>
        <v>56</v>
      </c>
      <c r="P27" t="s">
        <v>587</v>
      </c>
    </row>
    <row r="28" spans="1:16" x14ac:dyDescent="0.2">
      <c r="D28" s="42">
        <v>44713</v>
      </c>
      <c r="E28" t="s">
        <v>90</v>
      </c>
      <c r="F28" t="s">
        <v>157</v>
      </c>
      <c r="L28" s="76" t="s">
        <v>575</v>
      </c>
      <c r="M28" s="76" t="s">
        <v>572</v>
      </c>
      <c r="N28" s="76" t="s">
        <v>576</v>
      </c>
      <c r="O28">
        <f>22*4-13</f>
        <v>75</v>
      </c>
      <c r="P28" t="s">
        <v>577</v>
      </c>
    </row>
    <row r="29" spans="1:16" x14ac:dyDescent="0.2">
      <c r="D29" s="42">
        <v>44713</v>
      </c>
      <c r="E29" t="s">
        <v>85</v>
      </c>
      <c r="F29" t="s">
        <v>76</v>
      </c>
      <c r="L29" s="76" t="s">
        <v>588</v>
      </c>
      <c r="M29" s="76" t="s">
        <v>589</v>
      </c>
      <c r="N29" s="76" t="s">
        <v>590</v>
      </c>
      <c r="O29">
        <f>2*22-3</f>
        <v>41</v>
      </c>
      <c r="P29" t="s">
        <v>591</v>
      </c>
    </row>
    <row r="30" spans="1:16" x14ac:dyDescent="0.2">
      <c r="D30" s="42">
        <v>44713</v>
      </c>
      <c r="E30" t="s">
        <v>86</v>
      </c>
      <c r="F30" t="s">
        <v>76</v>
      </c>
      <c r="L30" s="76" t="s">
        <v>573</v>
      </c>
      <c r="M30" s="76" t="s">
        <v>585</v>
      </c>
      <c r="N30" s="76" t="s">
        <v>592</v>
      </c>
      <c r="O30">
        <f>22*3-6</f>
        <v>60</v>
      </c>
      <c r="P30" t="s">
        <v>593</v>
      </c>
    </row>
    <row r="31" spans="1:16" x14ac:dyDescent="0.2">
      <c r="D31" s="42">
        <v>44713</v>
      </c>
      <c r="E31" t="s">
        <v>87</v>
      </c>
      <c r="F31" t="s">
        <v>76</v>
      </c>
      <c r="P31" t="s">
        <v>594</v>
      </c>
    </row>
    <row r="32" spans="1:16" ht="15" thickBot="1" x14ac:dyDescent="0.25">
      <c r="D32" s="42">
        <v>44713</v>
      </c>
      <c r="E32" t="s">
        <v>91</v>
      </c>
      <c r="F32" t="s">
        <v>76</v>
      </c>
    </row>
    <row r="33" spans="4:23" ht="15" thickBot="1" x14ac:dyDescent="0.25">
      <c r="D33" s="42">
        <v>44713</v>
      </c>
      <c r="E33" t="s">
        <v>92</v>
      </c>
      <c r="F33" t="s">
        <v>76</v>
      </c>
      <c r="L33" s="24" t="s">
        <v>148</v>
      </c>
      <c r="M33" s="24" t="s">
        <v>149</v>
      </c>
      <c r="N33" s="24" t="s">
        <v>150</v>
      </c>
      <c r="O33" s="24" t="s">
        <v>151</v>
      </c>
      <c r="P33" s="24" t="s">
        <v>152</v>
      </c>
      <c r="Q33" s="24" t="s">
        <v>153</v>
      </c>
    </row>
    <row r="34" spans="4:23" x14ac:dyDescent="0.2">
      <c r="D34" s="42">
        <v>44713</v>
      </c>
      <c r="E34" t="s">
        <v>94</v>
      </c>
      <c r="F34" t="s">
        <v>76</v>
      </c>
      <c r="I34" s="42">
        <v>44713</v>
      </c>
      <c r="J34" t="str">
        <f>VLOOKUP(K34,策划工作进度总表!$C$12:$H$179,6,FALSE)</f>
        <v>未开始</v>
      </c>
      <c r="K34" t="s">
        <v>9</v>
      </c>
      <c r="L34" t="str">
        <f>VLOOKUP(K34,策划工作进度总表!$C$12:$J$179,3,FALSE)</f>
        <v>未开始</v>
      </c>
      <c r="M34" t="str">
        <f>VLOOKUP(K34,策划工作进度总表!$C$12:$J$179,4,FALSE)</f>
        <v>未开始</v>
      </c>
      <c r="N34">
        <f>VLOOKUP(K34,策划工作进度总表!$C$12:$J$179,5,FALSE)</f>
        <v>0</v>
      </c>
      <c r="O34" t="str">
        <f>VLOOKUP(K34,策划工作进度总表!$C$12:$J$179,6,FALSE)</f>
        <v>未开始</v>
      </c>
      <c r="P34">
        <f>VLOOKUP(K34,策划工作进度总表!$C$12:$J$179,7,FALSE)</f>
        <v>0</v>
      </c>
      <c r="Q34">
        <f>VLOOKUP(K34,策划工作进度总表!$C$12:$J$179,8,FALSE)</f>
        <v>0</v>
      </c>
      <c r="W34" s="42"/>
    </row>
    <row r="35" spans="4:23" x14ac:dyDescent="0.2">
      <c r="D35" s="42">
        <v>44713</v>
      </c>
      <c r="E35" t="s">
        <v>95</v>
      </c>
      <c r="F35" t="s">
        <v>157</v>
      </c>
      <c r="I35" s="42">
        <v>44713</v>
      </c>
      <c r="J35" t="str">
        <f>VLOOKUP(K35,策划工作进度总表!$C$12:$H$179,6,FALSE)</f>
        <v>完成</v>
      </c>
      <c r="K35" t="s">
        <v>12</v>
      </c>
      <c r="L35" t="str">
        <f>VLOOKUP(K35,策划工作进度总表!$C$12:$J$179,3,FALSE)</f>
        <v>完成</v>
      </c>
      <c r="M35" t="str">
        <f>VLOOKUP(K35,策划工作进度总表!$C$12:$J$179,4,FALSE)</f>
        <v>完成</v>
      </c>
      <c r="N35">
        <f>VLOOKUP(K35,策划工作进度总表!$C$12:$J$179,5,FALSE)</f>
        <v>0</v>
      </c>
      <c r="O35" t="str">
        <f>VLOOKUP(K35,策划工作进度总表!$C$12:$J$179,6,FALSE)</f>
        <v>完成</v>
      </c>
      <c r="P35">
        <f>VLOOKUP(K35,策划工作进度总表!$C$12:$J$179,7,FALSE)</f>
        <v>0</v>
      </c>
      <c r="Q35">
        <f>VLOOKUP(K35,策划工作进度总表!$C$12:$J$179,8,FALSE)</f>
        <v>0</v>
      </c>
      <c r="R35">
        <f>COUNTIF(L34:Q91,"完成")</f>
        <v>119</v>
      </c>
      <c r="W35" s="42"/>
    </row>
    <row r="36" spans="4:23" x14ac:dyDescent="0.2">
      <c r="D36" s="42">
        <v>44713</v>
      </c>
      <c r="E36" t="s">
        <v>98</v>
      </c>
      <c r="F36" t="s">
        <v>157</v>
      </c>
      <c r="I36" s="42">
        <v>44713</v>
      </c>
      <c r="J36" t="str">
        <f>VLOOKUP(K36,策划工作进度总表!$C$12:$H$179,6,FALSE)</f>
        <v>完成</v>
      </c>
      <c r="K36" t="s">
        <v>14</v>
      </c>
      <c r="L36" t="str">
        <f>VLOOKUP(K36,策划工作进度总表!$C$12:$J$179,3,FALSE)</f>
        <v>完成</v>
      </c>
      <c r="M36" t="str">
        <f>VLOOKUP(K36,策划工作进度总表!$C$12:$J$179,4,FALSE)</f>
        <v>完成</v>
      </c>
      <c r="N36" t="str">
        <f>VLOOKUP(K36,策划工作进度总表!$C$12:$J$179,5,FALSE)</f>
        <v>未开始</v>
      </c>
      <c r="O36" t="str">
        <f>VLOOKUP(K36,策划工作进度总表!$C$12:$J$179,6,FALSE)</f>
        <v>完成</v>
      </c>
      <c r="P36">
        <f>VLOOKUP(K36,策划工作进度总表!$C$12:$J$179,7,FALSE)</f>
        <v>0</v>
      </c>
      <c r="Q36">
        <f>VLOOKUP(K36,策划工作进度总表!$C$12:$J$179,8,FALSE)</f>
        <v>0</v>
      </c>
      <c r="W36" s="42"/>
    </row>
    <row r="37" spans="4:23" x14ac:dyDescent="0.2">
      <c r="D37" s="42">
        <v>44713</v>
      </c>
      <c r="E37" t="s">
        <v>99</v>
      </c>
      <c r="F37" t="s">
        <v>157</v>
      </c>
      <c r="I37" s="42">
        <v>44713</v>
      </c>
      <c r="J37" t="str">
        <f>VLOOKUP(K37,策划工作进度总表!$C$12:$H$179,6,FALSE)</f>
        <v>完成</v>
      </c>
      <c r="K37" t="s">
        <v>16</v>
      </c>
      <c r="L37" t="str">
        <f>VLOOKUP(K37,策划工作进度总表!$C$12:$J$179,3,FALSE)</f>
        <v>完成</v>
      </c>
      <c r="M37" t="str">
        <f>VLOOKUP(K37,策划工作进度总表!$C$12:$J$179,4,FALSE)</f>
        <v>完成</v>
      </c>
      <c r="N37" t="str">
        <f>VLOOKUP(K37,策划工作进度总表!$C$12:$J$179,5,FALSE)</f>
        <v>完成</v>
      </c>
      <c r="O37" t="str">
        <f>VLOOKUP(K37,策划工作进度总表!$C$12:$J$179,6,FALSE)</f>
        <v>完成</v>
      </c>
      <c r="P37" t="str">
        <f>VLOOKUP(K37,策划工作进度总表!$C$12:$J$179,7,FALSE)</f>
        <v>完成</v>
      </c>
      <c r="Q37" t="str">
        <f>VLOOKUP(K37,策划工作进度总表!$C$12:$J$179,8,FALSE)</f>
        <v>进行中</v>
      </c>
      <c r="W37" s="42"/>
    </row>
    <row r="38" spans="4:23" x14ac:dyDescent="0.2">
      <c r="D38" s="42">
        <v>44713</v>
      </c>
      <c r="E38" t="s">
        <v>334</v>
      </c>
      <c r="F38" t="s">
        <v>157</v>
      </c>
      <c r="I38" s="42">
        <v>44713</v>
      </c>
      <c r="J38" t="str">
        <f>VLOOKUP(K38,策划工作进度总表!$C$12:$H$179,6,FALSE)</f>
        <v>完成</v>
      </c>
      <c r="K38" t="s">
        <v>17</v>
      </c>
      <c r="L38" t="str">
        <f>VLOOKUP(K38,策划工作进度总表!$C$12:$J$179,3,FALSE)</f>
        <v>完成</v>
      </c>
      <c r="M38" t="str">
        <f>VLOOKUP(K38,策划工作进度总表!$C$12:$J$179,4,FALSE)</f>
        <v>完成</v>
      </c>
      <c r="N38">
        <f>VLOOKUP(K38,策划工作进度总表!$C$12:$J$179,5,FALSE)</f>
        <v>0</v>
      </c>
      <c r="O38" t="str">
        <f>VLOOKUP(K38,策划工作进度总表!$C$12:$J$179,6,FALSE)</f>
        <v>完成</v>
      </c>
      <c r="P38">
        <f>VLOOKUP(K38,策划工作进度总表!$C$12:$J$179,7,FALSE)</f>
        <v>0</v>
      </c>
      <c r="Q38">
        <f>VLOOKUP(K38,策划工作进度总表!$C$12:$J$179,8,FALSE)</f>
        <v>0</v>
      </c>
      <c r="W38" s="42"/>
    </row>
    <row r="39" spans="4:23" x14ac:dyDescent="0.2">
      <c r="D39" s="42">
        <v>44713</v>
      </c>
      <c r="E39" t="s">
        <v>335</v>
      </c>
      <c r="F39" t="s">
        <v>76</v>
      </c>
      <c r="I39" s="42">
        <v>44713</v>
      </c>
      <c r="J39" t="str">
        <f>VLOOKUP(K39,策划工作进度总表!$C$12:$H$179,6,FALSE)</f>
        <v>完成</v>
      </c>
      <c r="K39" t="s">
        <v>18</v>
      </c>
      <c r="L39" t="str">
        <f>VLOOKUP(K39,策划工作进度总表!$C$12:$J$179,3,FALSE)</f>
        <v>完成</v>
      </c>
      <c r="M39" t="str">
        <f>VLOOKUP(K39,策划工作进度总表!$C$12:$J$179,4,FALSE)</f>
        <v>完成</v>
      </c>
      <c r="N39">
        <f>VLOOKUP(K39,策划工作进度总表!$C$12:$J$179,5,FALSE)</f>
        <v>0</v>
      </c>
      <c r="O39" t="str">
        <f>VLOOKUP(K39,策划工作进度总表!$C$12:$J$179,6,FALSE)</f>
        <v>完成</v>
      </c>
      <c r="P39">
        <f>VLOOKUP(K39,策划工作进度总表!$C$12:$J$179,7,FALSE)</f>
        <v>0</v>
      </c>
      <c r="Q39">
        <f>VLOOKUP(K39,策划工作进度总表!$C$12:$J$179,8,FALSE)</f>
        <v>0</v>
      </c>
      <c r="W39" s="42"/>
    </row>
    <row r="40" spans="4:23" x14ac:dyDescent="0.2">
      <c r="D40" s="42">
        <v>44713</v>
      </c>
      <c r="E40" t="s">
        <v>336</v>
      </c>
      <c r="F40" t="s">
        <v>157</v>
      </c>
      <c r="I40" s="42">
        <v>44713</v>
      </c>
      <c r="J40" t="str">
        <f>VLOOKUP(K40,策划工作进度总表!$C$12:$H$179,6,FALSE)</f>
        <v>完成</v>
      </c>
      <c r="K40" t="s">
        <v>19</v>
      </c>
      <c r="L40" t="str">
        <f>VLOOKUP(K40,策划工作进度总表!$C$12:$J$179,3,FALSE)</f>
        <v>完成</v>
      </c>
      <c r="M40" t="str">
        <f>VLOOKUP(K40,策划工作进度总表!$C$12:$J$179,4,FALSE)</f>
        <v>完成</v>
      </c>
      <c r="N40">
        <f>VLOOKUP(K40,策划工作进度总表!$C$12:$J$179,5,FALSE)</f>
        <v>0</v>
      </c>
      <c r="O40" t="str">
        <f>VLOOKUP(K40,策划工作进度总表!$C$12:$J$179,6,FALSE)</f>
        <v>完成</v>
      </c>
      <c r="P40">
        <f>VLOOKUP(K40,策划工作进度总表!$C$12:$J$179,7,FALSE)</f>
        <v>0</v>
      </c>
      <c r="Q40">
        <f>VLOOKUP(K40,策划工作进度总表!$C$12:$J$179,8,FALSE)</f>
        <v>0</v>
      </c>
      <c r="W40" s="42"/>
    </row>
    <row r="41" spans="4:23" x14ac:dyDescent="0.2">
      <c r="D41" s="42">
        <v>44713</v>
      </c>
      <c r="E41" t="s">
        <v>195</v>
      </c>
      <c r="F41" t="s">
        <v>76</v>
      </c>
      <c r="I41" s="42">
        <v>44713</v>
      </c>
      <c r="J41" t="str">
        <f>VLOOKUP(K41,策划工作进度总表!$C$12:$H$179,6,FALSE)</f>
        <v>完成</v>
      </c>
      <c r="K41" t="s">
        <v>20</v>
      </c>
      <c r="L41" t="str">
        <f>VLOOKUP(K41,策划工作进度总表!$C$12:$J$179,3,FALSE)</f>
        <v>完成</v>
      </c>
      <c r="M41">
        <f>VLOOKUP(K41,策划工作进度总表!$C$12:$J$179,4,FALSE)</f>
        <v>0</v>
      </c>
      <c r="N41" t="str">
        <f>VLOOKUP(K41,策划工作进度总表!$C$12:$J$179,5,FALSE)</f>
        <v>完成</v>
      </c>
      <c r="O41" t="str">
        <f>VLOOKUP(K41,策划工作进度总表!$C$12:$J$179,6,FALSE)</f>
        <v>完成</v>
      </c>
      <c r="P41" t="str">
        <f>VLOOKUP(K41,策划工作进度总表!$C$12:$J$179,7,FALSE)</f>
        <v>未开始</v>
      </c>
      <c r="Q41" t="str">
        <f>VLOOKUP(K41,策划工作进度总表!$C$12:$J$179,8,FALSE)</f>
        <v>未开始</v>
      </c>
      <c r="W41" s="42"/>
    </row>
    <row r="42" spans="4:23" x14ac:dyDescent="0.2">
      <c r="D42" s="42">
        <v>44713</v>
      </c>
      <c r="E42" t="s">
        <v>337</v>
      </c>
      <c r="F42" t="s">
        <v>76</v>
      </c>
      <c r="I42" s="42">
        <v>44713</v>
      </c>
      <c r="J42" t="str">
        <f>VLOOKUP(K42,策划工作进度总表!$C$12:$H$179,6,FALSE)</f>
        <v>完成</v>
      </c>
      <c r="K42" t="s">
        <v>21</v>
      </c>
      <c r="L42" t="str">
        <f>VLOOKUP(K42,策划工作进度总表!$C$12:$J$179,3,FALSE)</f>
        <v>完成</v>
      </c>
      <c r="M42" t="str">
        <f>VLOOKUP(K42,策划工作进度总表!$C$12:$J$179,4,FALSE)</f>
        <v>完成</v>
      </c>
      <c r="N42">
        <f>VLOOKUP(K42,策划工作进度总表!$C$12:$J$179,5,FALSE)</f>
        <v>0</v>
      </c>
      <c r="O42" t="str">
        <f>VLOOKUP(K42,策划工作进度总表!$C$12:$J$179,6,FALSE)</f>
        <v>完成</v>
      </c>
      <c r="P42">
        <f>VLOOKUP(K42,策划工作进度总表!$C$12:$J$179,7,FALSE)</f>
        <v>0</v>
      </c>
      <c r="Q42">
        <f>VLOOKUP(K42,策划工作进度总表!$C$12:$J$179,8,FALSE)</f>
        <v>0</v>
      </c>
      <c r="W42" s="42"/>
    </row>
    <row r="43" spans="4:23" x14ac:dyDescent="0.2">
      <c r="D43" s="42">
        <v>44713</v>
      </c>
      <c r="E43" t="s">
        <v>100</v>
      </c>
      <c r="F43" t="s">
        <v>76</v>
      </c>
      <c r="I43" s="42">
        <v>44713</v>
      </c>
      <c r="J43" t="str">
        <f>VLOOKUP(K43,策划工作进度总表!$C$12:$H$179,6,FALSE)</f>
        <v>完成</v>
      </c>
      <c r="K43" t="s">
        <v>212</v>
      </c>
      <c r="L43" t="str">
        <f>VLOOKUP(K43,策划工作进度总表!$C$12:$J$179,3,FALSE)</f>
        <v>完成</v>
      </c>
      <c r="M43" t="str">
        <f>VLOOKUP(K43,策划工作进度总表!$C$12:$J$179,4,FALSE)</f>
        <v>完成</v>
      </c>
      <c r="N43" t="str">
        <f>VLOOKUP(K43,策划工作进度总表!$C$12:$J$179,5,FALSE)</f>
        <v>未开始</v>
      </c>
      <c r="O43" t="str">
        <f>VLOOKUP(K43,策划工作进度总表!$C$12:$J$179,6,FALSE)</f>
        <v>完成</v>
      </c>
      <c r="P43">
        <f>VLOOKUP(K43,策划工作进度总表!$C$12:$J$179,7,FALSE)</f>
        <v>0</v>
      </c>
      <c r="Q43">
        <f>VLOOKUP(K43,策划工作进度总表!$C$12:$J$179,8,FALSE)</f>
        <v>0</v>
      </c>
      <c r="W43" s="42"/>
    </row>
    <row r="44" spans="4:23" x14ac:dyDescent="0.2">
      <c r="D44" s="42">
        <v>44713</v>
      </c>
      <c r="E44" t="s">
        <v>103</v>
      </c>
      <c r="F44" t="s">
        <v>76</v>
      </c>
      <c r="I44" s="42">
        <v>44713</v>
      </c>
      <c r="J44" t="str">
        <f>VLOOKUP(K44,策划工作进度总表!$C$12:$H$179,6,FALSE)</f>
        <v>完成</v>
      </c>
      <c r="K44" t="s">
        <v>23</v>
      </c>
      <c r="L44" t="str">
        <f>VLOOKUP(K44,策划工作进度总表!$C$12:$J$179,3,FALSE)</f>
        <v>完成</v>
      </c>
      <c r="M44" t="str">
        <f>VLOOKUP(K44,策划工作进度总表!$C$12:$J$179,4,FALSE)</f>
        <v>完成</v>
      </c>
      <c r="N44">
        <f>VLOOKUP(K44,策划工作进度总表!$C$12:$J$179,5,FALSE)</f>
        <v>0</v>
      </c>
      <c r="O44" t="str">
        <f>VLOOKUP(K44,策划工作进度总表!$C$12:$J$179,6,FALSE)</f>
        <v>完成</v>
      </c>
      <c r="P44">
        <f>VLOOKUP(K44,策划工作进度总表!$C$12:$J$179,7,FALSE)</f>
        <v>0</v>
      </c>
      <c r="Q44">
        <f>VLOOKUP(K44,策划工作进度总表!$C$12:$J$179,8,FALSE)</f>
        <v>0</v>
      </c>
      <c r="W44" s="42"/>
    </row>
    <row r="45" spans="4:23" x14ac:dyDescent="0.2">
      <c r="D45" s="42">
        <v>44713</v>
      </c>
      <c r="E45" t="s">
        <v>102</v>
      </c>
      <c r="F45" t="s">
        <v>76</v>
      </c>
      <c r="I45" s="42">
        <v>44713</v>
      </c>
      <c r="J45" t="str">
        <f>VLOOKUP(K45,策划工作进度总表!$C$12:$H$179,6,FALSE)</f>
        <v>完成</v>
      </c>
      <c r="K45" t="s">
        <v>24</v>
      </c>
      <c r="L45" t="str">
        <f>VLOOKUP(K45,策划工作进度总表!$C$12:$J$179,3,FALSE)</f>
        <v>完成</v>
      </c>
      <c r="M45" t="str">
        <f>VLOOKUP(K45,策划工作进度总表!$C$12:$J$179,4,FALSE)</f>
        <v>完成</v>
      </c>
      <c r="N45">
        <f>VLOOKUP(K45,策划工作进度总表!$C$12:$J$179,5,FALSE)</f>
        <v>0</v>
      </c>
      <c r="O45" t="str">
        <f>VLOOKUP(K45,策划工作进度总表!$C$12:$J$179,6,FALSE)</f>
        <v>完成</v>
      </c>
      <c r="P45">
        <f>VLOOKUP(K45,策划工作进度总表!$C$12:$J$179,7,FALSE)</f>
        <v>0</v>
      </c>
      <c r="Q45">
        <f>VLOOKUP(K45,策划工作进度总表!$C$12:$J$179,8,FALSE)</f>
        <v>0</v>
      </c>
      <c r="W45" s="42"/>
    </row>
    <row r="46" spans="4:23" x14ac:dyDescent="0.2">
      <c r="D46" s="42">
        <v>44713</v>
      </c>
      <c r="E46" t="s">
        <v>104</v>
      </c>
      <c r="F46" t="s">
        <v>157</v>
      </c>
      <c r="I46" s="42">
        <v>44713</v>
      </c>
      <c r="J46" t="str">
        <f>VLOOKUP(K46,策划工作进度总表!$C$12:$H$179,6,FALSE)</f>
        <v>完成</v>
      </c>
      <c r="K46" t="s">
        <v>25</v>
      </c>
      <c r="L46" t="str">
        <f>VLOOKUP(K46,策划工作进度总表!$C$12:$J$179,3,FALSE)</f>
        <v>完成</v>
      </c>
      <c r="M46" t="str">
        <f>VLOOKUP(K46,策划工作进度总表!$C$12:$J$179,4,FALSE)</f>
        <v>完成</v>
      </c>
      <c r="N46">
        <f>VLOOKUP(K46,策划工作进度总表!$C$12:$J$179,5,FALSE)</f>
        <v>0</v>
      </c>
      <c r="O46" t="str">
        <f>VLOOKUP(K46,策划工作进度总表!$C$12:$J$179,6,FALSE)</f>
        <v>完成</v>
      </c>
      <c r="P46">
        <f>VLOOKUP(K46,策划工作进度总表!$C$12:$J$179,7,FALSE)</f>
        <v>0</v>
      </c>
      <c r="Q46">
        <f>VLOOKUP(K46,策划工作进度总表!$C$12:$J$179,8,FALSE)</f>
        <v>0</v>
      </c>
      <c r="W46" s="42"/>
    </row>
    <row r="47" spans="4:23" x14ac:dyDescent="0.2">
      <c r="D47" s="42">
        <v>44713</v>
      </c>
      <c r="E47" t="s">
        <v>105</v>
      </c>
      <c r="F47" t="s">
        <v>157</v>
      </c>
      <c r="I47" s="42">
        <v>44713</v>
      </c>
      <c r="J47" t="str">
        <f>VLOOKUP(K47,策划工作进度总表!$C$12:$H$179,6,FALSE)</f>
        <v>完成</v>
      </c>
      <c r="K47" t="s">
        <v>26</v>
      </c>
      <c r="L47" t="str">
        <f>VLOOKUP(K47,策划工作进度总表!$C$12:$J$179,3,FALSE)</f>
        <v>完成</v>
      </c>
      <c r="M47" t="str">
        <f>VLOOKUP(K47,策划工作进度总表!$C$12:$J$179,4,FALSE)</f>
        <v>完成</v>
      </c>
      <c r="N47">
        <f>VLOOKUP(K47,策划工作进度总表!$C$12:$J$179,5,FALSE)</f>
        <v>0</v>
      </c>
      <c r="O47" t="str">
        <f>VLOOKUP(K47,策划工作进度总表!$C$12:$J$179,6,FALSE)</f>
        <v>完成</v>
      </c>
      <c r="P47">
        <f>VLOOKUP(K47,策划工作进度总表!$C$12:$J$179,7,FALSE)</f>
        <v>0</v>
      </c>
      <c r="Q47">
        <f>VLOOKUP(K47,策划工作进度总表!$C$12:$J$179,8,FALSE)</f>
        <v>0</v>
      </c>
      <c r="W47" s="42"/>
    </row>
    <row r="48" spans="4:23" x14ac:dyDescent="0.2">
      <c r="D48" s="42">
        <v>44713</v>
      </c>
      <c r="E48" t="s">
        <v>106</v>
      </c>
      <c r="F48" t="s">
        <v>157</v>
      </c>
      <c r="I48" s="42">
        <v>44713</v>
      </c>
      <c r="J48" t="str">
        <f>VLOOKUP(K48,策划工作进度总表!$C$12:$H$179,6,FALSE)</f>
        <v>完成</v>
      </c>
      <c r="K48" t="s">
        <v>27</v>
      </c>
      <c r="L48" t="str">
        <f>VLOOKUP(K48,策划工作进度总表!$C$12:$J$179,3,FALSE)</f>
        <v>完成</v>
      </c>
      <c r="M48" t="str">
        <f>VLOOKUP(K48,策划工作进度总表!$C$12:$J$179,4,FALSE)</f>
        <v>完成</v>
      </c>
      <c r="N48" t="str">
        <f>VLOOKUP(K48,策划工作进度总表!$C$12:$J$179,5,FALSE)</f>
        <v>完成</v>
      </c>
      <c r="O48" t="str">
        <f>VLOOKUP(K48,策划工作进度总表!$C$12:$J$179,6,FALSE)</f>
        <v>完成</v>
      </c>
      <c r="P48">
        <f>VLOOKUP(K48,策划工作进度总表!$C$12:$J$179,7,FALSE)</f>
        <v>0</v>
      </c>
      <c r="Q48">
        <f>VLOOKUP(K48,策划工作进度总表!$C$12:$J$179,8,FALSE)</f>
        <v>0</v>
      </c>
      <c r="W48" s="42"/>
    </row>
    <row r="49" spans="4:23" x14ac:dyDescent="0.2">
      <c r="D49" s="42">
        <v>44713</v>
      </c>
      <c r="E49" t="s">
        <v>107</v>
      </c>
      <c r="F49" t="s">
        <v>157</v>
      </c>
      <c r="I49" s="42">
        <v>44713</v>
      </c>
      <c r="J49" t="str">
        <f>VLOOKUP(K49,策划工作进度总表!$C$12:$H$179,6,FALSE)</f>
        <v>进行中</v>
      </c>
      <c r="K49" t="s">
        <v>28</v>
      </c>
      <c r="L49" t="str">
        <f>VLOOKUP(K49,策划工作进度总表!$C$12:$J$179,3,FALSE)</f>
        <v>进行中</v>
      </c>
      <c r="M49" t="str">
        <f>VLOOKUP(K49,策划工作进度总表!$C$12:$J$179,4,FALSE)</f>
        <v>完成</v>
      </c>
      <c r="N49" t="str">
        <f>VLOOKUP(K49,策划工作进度总表!$C$12:$J$179,5,FALSE)</f>
        <v>进行中</v>
      </c>
      <c r="O49" t="str">
        <f>VLOOKUP(K49,策划工作进度总表!$C$12:$J$179,6,FALSE)</f>
        <v>进行中</v>
      </c>
      <c r="P49" t="str">
        <f>VLOOKUP(K49,策划工作进度总表!$C$12:$J$179,7,FALSE)</f>
        <v>进行中</v>
      </c>
      <c r="Q49" t="str">
        <f>VLOOKUP(K49,策划工作进度总表!$C$12:$J$179,8,FALSE)</f>
        <v>进行中</v>
      </c>
      <c r="W49" s="42"/>
    </row>
    <row r="50" spans="4:23" x14ac:dyDescent="0.2">
      <c r="D50" s="42">
        <v>44713</v>
      </c>
      <c r="E50" t="s">
        <v>338</v>
      </c>
      <c r="F50" t="s">
        <v>76</v>
      </c>
      <c r="I50" s="42">
        <v>44713</v>
      </c>
      <c r="J50" t="str">
        <f>VLOOKUP(K50,策划工作进度总表!$C$12:$H$179,6,FALSE)</f>
        <v>未开始</v>
      </c>
      <c r="K50" t="s">
        <v>29</v>
      </c>
      <c r="L50" t="str">
        <f>VLOOKUP(K50,策划工作进度总表!$C$12:$J$179,3,FALSE)</f>
        <v>完成</v>
      </c>
      <c r="M50" t="str">
        <f>VLOOKUP(K50,策划工作进度总表!$C$12:$J$179,4,FALSE)</f>
        <v>未开始</v>
      </c>
      <c r="N50">
        <f>VLOOKUP(K50,策划工作进度总表!$C$12:$J$179,5,FALSE)</f>
        <v>0</v>
      </c>
      <c r="O50" t="str">
        <f>VLOOKUP(K50,策划工作进度总表!$C$12:$J$179,6,FALSE)</f>
        <v>未开始</v>
      </c>
      <c r="P50">
        <f>VLOOKUP(K50,策划工作进度总表!$C$12:$J$179,7,FALSE)</f>
        <v>0</v>
      </c>
      <c r="Q50">
        <f>VLOOKUP(K50,策划工作进度总表!$C$12:$J$179,8,FALSE)</f>
        <v>0</v>
      </c>
      <c r="W50" s="42"/>
    </row>
    <row r="51" spans="4:23" x14ac:dyDescent="0.2">
      <c r="D51" s="42">
        <v>44713</v>
      </c>
      <c r="E51" t="s">
        <v>339</v>
      </c>
      <c r="F51" t="s">
        <v>76</v>
      </c>
      <c r="I51" s="42">
        <v>44713</v>
      </c>
      <c r="J51" t="str">
        <f>VLOOKUP(K51,策划工作进度总表!$C$12:$H$179,6,FALSE)</f>
        <v>完成</v>
      </c>
      <c r="K51" t="s">
        <v>78</v>
      </c>
      <c r="L51" t="str">
        <f>VLOOKUP(K51,策划工作进度总表!$C$12:$J$179,3,FALSE)</f>
        <v>完成</v>
      </c>
      <c r="M51" t="str">
        <f>VLOOKUP(K51,策划工作进度总表!$C$12:$J$179,4,FALSE)</f>
        <v>完成</v>
      </c>
      <c r="N51" t="str">
        <f>VLOOKUP(K51,策划工作进度总表!$C$12:$J$179,5,FALSE)</f>
        <v>完成</v>
      </c>
      <c r="O51" t="str">
        <f>VLOOKUP(K51,策划工作进度总表!$C$12:$J$179,6,FALSE)</f>
        <v>完成</v>
      </c>
      <c r="P51">
        <f>VLOOKUP(K51,策划工作进度总表!$C$12:$J$179,7,FALSE)</f>
        <v>0</v>
      </c>
      <c r="Q51" t="str">
        <f>VLOOKUP(K51,策划工作进度总表!$C$12:$J$179,8,FALSE)</f>
        <v>未开始</v>
      </c>
      <c r="W51" s="42"/>
    </row>
    <row r="52" spans="4:23" x14ac:dyDescent="0.2">
      <c r="D52" s="42">
        <v>44713</v>
      </c>
      <c r="E52" t="s">
        <v>340</v>
      </c>
      <c r="F52" t="s">
        <v>76</v>
      </c>
      <c r="I52" s="42">
        <v>44713</v>
      </c>
      <c r="J52" t="str">
        <f>VLOOKUP(K52,策划工作进度总表!$C$12:$H$179,6,FALSE)</f>
        <v>完成</v>
      </c>
      <c r="K52" t="s">
        <v>80</v>
      </c>
      <c r="L52" t="str">
        <f>VLOOKUP(K52,策划工作进度总表!$C$12:$J$179,3,FALSE)</f>
        <v>完成</v>
      </c>
      <c r="M52" t="str">
        <f>VLOOKUP(K52,策划工作进度总表!$C$12:$J$179,4,FALSE)</f>
        <v>完成</v>
      </c>
      <c r="N52">
        <f>VLOOKUP(K52,策划工作进度总表!$C$12:$J$179,5,FALSE)</f>
        <v>0</v>
      </c>
      <c r="O52" t="str">
        <f>VLOOKUP(K52,策划工作进度总表!$C$12:$J$179,6,FALSE)</f>
        <v>完成</v>
      </c>
      <c r="P52">
        <f>VLOOKUP(K52,策划工作进度总表!$C$12:$J$179,7,FALSE)</f>
        <v>0</v>
      </c>
      <c r="Q52">
        <f>VLOOKUP(K52,策划工作进度总表!$C$12:$J$179,8,FALSE)</f>
        <v>0</v>
      </c>
      <c r="W52" s="42"/>
    </row>
    <row r="53" spans="4:23" x14ac:dyDescent="0.2">
      <c r="D53" s="42">
        <v>44713</v>
      </c>
      <c r="E53" t="s">
        <v>341</v>
      </c>
      <c r="F53" t="s">
        <v>76</v>
      </c>
      <c r="I53" s="42">
        <v>44713</v>
      </c>
      <c r="J53" t="str">
        <f>VLOOKUP(K53,策划工作进度总表!$C$12:$H$179,6,FALSE)</f>
        <v>完成</v>
      </c>
      <c r="K53" t="s">
        <v>81</v>
      </c>
      <c r="L53" t="str">
        <f>VLOOKUP(K53,策划工作进度总表!$C$12:$J$179,3,FALSE)</f>
        <v>完成</v>
      </c>
      <c r="M53" t="str">
        <f>VLOOKUP(K53,策划工作进度总表!$C$12:$J$179,4,FALSE)</f>
        <v>完成</v>
      </c>
      <c r="N53">
        <f>VLOOKUP(K53,策划工作进度总表!$C$12:$J$179,5,FALSE)</f>
        <v>0</v>
      </c>
      <c r="O53" t="str">
        <f>VLOOKUP(K53,策划工作进度总表!$C$12:$J$179,6,FALSE)</f>
        <v>完成</v>
      </c>
      <c r="P53">
        <f>VLOOKUP(K53,策划工作进度总表!$C$12:$J$179,7,FALSE)</f>
        <v>0</v>
      </c>
      <c r="Q53">
        <f>VLOOKUP(K53,策划工作进度总表!$C$12:$J$179,8,FALSE)</f>
        <v>0</v>
      </c>
      <c r="W53" s="42"/>
    </row>
    <row r="54" spans="4:23" x14ac:dyDescent="0.2">
      <c r="D54" s="42">
        <v>44713</v>
      </c>
      <c r="E54" t="s">
        <v>342</v>
      </c>
      <c r="F54" t="s">
        <v>76</v>
      </c>
      <c r="I54" s="42">
        <v>44713</v>
      </c>
      <c r="J54" t="str">
        <f>VLOOKUP(K54,策划工作进度总表!$C$12:$H$179,6,FALSE)</f>
        <v>完成</v>
      </c>
      <c r="K54" t="s">
        <v>82</v>
      </c>
      <c r="L54" t="str">
        <f>VLOOKUP(K54,策划工作进度总表!$C$12:$J$179,3,FALSE)</f>
        <v>完成</v>
      </c>
      <c r="M54" t="str">
        <f>VLOOKUP(K54,策划工作进度总表!$C$12:$J$179,4,FALSE)</f>
        <v>完成</v>
      </c>
      <c r="N54" t="str">
        <f>VLOOKUP(K54,策划工作进度总表!$C$12:$J$179,5,FALSE)</f>
        <v>完成</v>
      </c>
      <c r="O54" t="str">
        <f>VLOOKUP(K54,策划工作进度总表!$C$12:$J$179,6,FALSE)</f>
        <v>完成</v>
      </c>
      <c r="P54" t="str">
        <f>VLOOKUP(K54,策划工作进度总表!$C$12:$J$179,7,FALSE)</f>
        <v>未开始</v>
      </c>
      <c r="Q54" t="str">
        <f>VLOOKUP(K54,策划工作进度总表!$C$12:$J$179,8,FALSE)</f>
        <v>未开始</v>
      </c>
      <c r="W54" s="42"/>
    </row>
    <row r="55" spans="4:23" x14ac:dyDescent="0.2">
      <c r="D55" s="42">
        <v>44713</v>
      </c>
      <c r="E55" t="s">
        <v>343</v>
      </c>
      <c r="F55" t="s">
        <v>76</v>
      </c>
      <c r="I55" s="42">
        <v>44713</v>
      </c>
      <c r="J55" t="str">
        <f>VLOOKUP(K55,策划工作进度总表!$C$12:$H$179,6,FALSE)</f>
        <v>未开始</v>
      </c>
      <c r="K55" t="s">
        <v>83</v>
      </c>
      <c r="L55" t="str">
        <f>VLOOKUP(K55,策划工作进度总表!$C$12:$J$179,3,FALSE)</f>
        <v>完成</v>
      </c>
      <c r="M55" t="str">
        <f>VLOOKUP(K55,策划工作进度总表!$C$12:$J$179,4,FALSE)</f>
        <v>完成</v>
      </c>
      <c r="N55">
        <f>VLOOKUP(K55,策划工作进度总表!$C$12:$J$179,5,FALSE)</f>
        <v>0</v>
      </c>
      <c r="O55" t="str">
        <f>VLOOKUP(K55,策划工作进度总表!$C$12:$J$179,6,FALSE)</f>
        <v>未开始</v>
      </c>
      <c r="P55">
        <f>VLOOKUP(K55,策划工作进度总表!$C$12:$J$179,7,FALSE)</f>
        <v>0</v>
      </c>
      <c r="Q55">
        <f>VLOOKUP(K55,策划工作进度总表!$C$12:$J$179,8,FALSE)</f>
        <v>0</v>
      </c>
      <c r="W55" s="42"/>
    </row>
    <row r="56" spans="4:23" x14ac:dyDescent="0.2">
      <c r="D56" s="42">
        <v>44713</v>
      </c>
      <c r="E56" t="s">
        <v>344</v>
      </c>
      <c r="F56" t="s">
        <v>76</v>
      </c>
      <c r="I56" s="42">
        <v>44713</v>
      </c>
      <c r="J56" t="str">
        <f>VLOOKUP(K56,策划工作进度总表!$C$12:$H$179,6,FALSE)</f>
        <v>完成</v>
      </c>
      <c r="K56" t="s">
        <v>84</v>
      </c>
      <c r="L56" t="str">
        <f>VLOOKUP(K56,策划工作进度总表!$C$12:$J$179,3,FALSE)</f>
        <v>完成</v>
      </c>
      <c r="M56" t="str">
        <f>VLOOKUP(K56,策划工作进度总表!$C$12:$J$179,4,FALSE)</f>
        <v>完成</v>
      </c>
      <c r="N56" t="str">
        <f>VLOOKUP(K56,策划工作进度总表!$C$12:$J$179,5,FALSE)</f>
        <v>完成</v>
      </c>
      <c r="O56" t="str">
        <f>VLOOKUP(K56,策划工作进度总表!$C$12:$J$179,6,FALSE)</f>
        <v>完成</v>
      </c>
      <c r="P56" t="str">
        <f>VLOOKUP(K56,策划工作进度总表!$C$12:$J$179,7,FALSE)</f>
        <v>未开始</v>
      </c>
      <c r="Q56" t="str">
        <f>VLOOKUP(K56,策划工作进度总表!$C$12:$J$179,8,FALSE)</f>
        <v>未开始</v>
      </c>
      <c r="W56" s="42"/>
    </row>
    <row r="57" spans="4:23" x14ac:dyDescent="0.2">
      <c r="D57" s="42">
        <v>44713</v>
      </c>
      <c r="E57" t="s">
        <v>347</v>
      </c>
      <c r="F57" t="s">
        <v>76</v>
      </c>
      <c r="I57" s="42">
        <v>44713</v>
      </c>
      <c r="J57" t="str">
        <f>VLOOKUP(K57,策划工作进度总表!$C$12:$H$179,6,FALSE)</f>
        <v>完成</v>
      </c>
      <c r="K57" t="s">
        <v>77</v>
      </c>
      <c r="L57" t="str">
        <f>VLOOKUP(K57,策划工作进度总表!$C$12:$J$179,3,FALSE)</f>
        <v>完成</v>
      </c>
      <c r="M57" t="str">
        <f>VLOOKUP(K57,策划工作进度总表!$C$12:$J$179,4,FALSE)</f>
        <v>完成</v>
      </c>
      <c r="N57" t="str">
        <f>VLOOKUP(K57,策划工作进度总表!$C$12:$J$179,5,FALSE)</f>
        <v>完成</v>
      </c>
      <c r="O57" t="str">
        <f>VLOOKUP(K57,策划工作进度总表!$C$12:$J$179,6,FALSE)</f>
        <v>完成</v>
      </c>
      <c r="P57" t="str">
        <f>VLOOKUP(K57,策划工作进度总表!$C$12:$J$179,7,FALSE)</f>
        <v>未开始</v>
      </c>
      <c r="Q57" t="str">
        <f>VLOOKUP(K57,策划工作进度总表!$C$12:$J$179,8,FALSE)</f>
        <v>未开始</v>
      </c>
      <c r="W57" s="42"/>
    </row>
    <row r="58" spans="4:23" x14ac:dyDescent="0.2">
      <c r="D58" s="42">
        <v>44713</v>
      </c>
      <c r="E58" t="s">
        <v>348</v>
      </c>
      <c r="F58" t="s">
        <v>76</v>
      </c>
      <c r="I58" s="42">
        <v>44713</v>
      </c>
      <c r="J58" t="str">
        <f>VLOOKUP(K58,策划工作进度总表!$C$12:$H$179,6,FALSE)</f>
        <v>完成</v>
      </c>
      <c r="K58" t="s">
        <v>89</v>
      </c>
      <c r="L58" t="str">
        <f>VLOOKUP(K58,策划工作进度总表!$C$12:$J$179,3,FALSE)</f>
        <v>完成</v>
      </c>
      <c r="M58" t="str">
        <f>VLOOKUP(K58,策划工作进度总表!$C$12:$J$179,4,FALSE)</f>
        <v>完成</v>
      </c>
      <c r="N58" t="str">
        <f>VLOOKUP(K58,策划工作进度总表!$C$12:$J$179,5,FALSE)</f>
        <v>完成</v>
      </c>
      <c r="O58" t="str">
        <f>VLOOKUP(K58,策划工作进度总表!$C$12:$J$179,6,FALSE)</f>
        <v>完成</v>
      </c>
      <c r="P58" t="str">
        <f>VLOOKUP(K58,策划工作进度总表!$C$12:$J$179,7,FALSE)</f>
        <v>未开始</v>
      </c>
      <c r="Q58" t="str">
        <f>VLOOKUP(K58,策划工作进度总表!$C$12:$J$179,8,FALSE)</f>
        <v>未开始</v>
      </c>
      <c r="W58" s="42"/>
    </row>
    <row r="59" spans="4:23" x14ac:dyDescent="0.2">
      <c r="D59" s="42">
        <v>44713</v>
      </c>
      <c r="E59" t="s">
        <v>364</v>
      </c>
      <c r="F59" t="s">
        <v>76</v>
      </c>
      <c r="I59" s="42">
        <v>44713</v>
      </c>
      <c r="J59" t="str">
        <f>VLOOKUP(K59,策划工作进度总表!$C$12:$H$179,6,FALSE)</f>
        <v>完成</v>
      </c>
      <c r="K59" t="s">
        <v>90</v>
      </c>
      <c r="L59" t="str">
        <f>VLOOKUP(K59,策划工作进度总表!$C$12:$J$179,3,FALSE)</f>
        <v>完成</v>
      </c>
      <c r="M59" t="str">
        <f>VLOOKUP(K59,策划工作进度总表!$C$12:$J$179,4,FALSE)</f>
        <v>完成</v>
      </c>
      <c r="N59">
        <f>VLOOKUP(K59,策划工作进度总表!$C$12:$J$179,5,FALSE)</f>
        <v>0</v>
      </c>
      <c r="O59" t="str">
        <f>VLOOKUP(K59,策划工作进度总表!$C$12:$J$179,6,FALSE)</f>
        <v>完成</v>
      </c>
      <c r="P59">
        <f>VLOOKUP(K59,策划工作进度总表!$C$12:$J$179,7,FALSE)</f>
        <v>0</v>
      </c>
      <c r="Q59">
        <f>VLOOKUP(K59,策划工作进度总表!$C$12:$J$179,8,FALSE)</f>
        <v>0</v>
      </c>
      <c r="W59" s="42"/>
    </row>
    <row r="60" spans="4:23" x14ac:dyDescent="0.2">
      <c r="D60" s="42">
        <v>44713</v>
      </c>
      <c r="E60" t="s">
        <v>366</v>
      </c>
      <c r="F60" t="s">
        <v>157</v>
      </c>
      <c r="I60" s="42">
        <v>44713</v>
      </c>
      <c r="J60" t="str">
        <f>VLOOKUP(K60,策划工作进度总表!$C$12:$H$179,6,FALSE)</f>
        <v>未开始</v>
      </c>
      <c r="K60" t="s">
        <v>85</v>
      </c>
      <c r="L60" t="str">
        <f>VLOOKUP(K60,策划工作进度总表!$C$12:$J$179,3,FALSE)</f>
        <v>完成</v>
      </c>
      <c r="M60" t="str">
        <f>VLOOKUP(K60,策划工作进度总表!$C$12:$J$179,4,FALSE)</f>
        <v>未开始</v>
      </c>
      <c r="N60" t="str">
        <f>VLOOKUP(K60,策划工作进度总表!$C$12:$J$179,5,FALSE)</f>
        <v>完成</v>
      </c>
      <c r="O60" t="str">
        <f>VLOOKUP(K60,策划工作进度总表!$C$12:$J$179,6,FALSE)</f>
        <v>未开始</v>
      </c>
      <c r="P60" t="str">
        <f>VLOOKUP(K60,策划工作进度总表!$C$12:$J$179,7,FALSE)</f>
        <v>完成</v>
      </c>
      <c r="Q60" t="str">
        <f>VLOOKUP(K60,策划工作进度总表!$C$12:$J$179,8,FALSE)</f>
        <v>未开始</v>
      </c>
      <c r="W60" s="42"/>
    </row>
    <row r="61" spans="4:23" x14ac:dyDescent="0.2">
      <c r="D61" s="42">
        <v>44713</v>
      </c>
      <c r="E61" t="s">
        <v>367</v>
      </c>
      <c r="F61" t="s">
        <v>76</v>
      </c>
      <c r="I61" s="42">
        <v>44713</v>
      </c>
      <c r="J61" t="str">
        <f>VLOOKUP(K61,策划工作进度总表!$C$12:$H$179,6,FALSE)</f>
        <v>未开始</v>
      </c>
      <c r="K61" t="s">
        <v>86</v>
      </c>
      <c r="L61" t="str">
        <f>VLOOKUP(K61,策划工作进度总表!$C$12:$J$179,3,FALSE)</f>
        <v>完成</v>
      </c>
      <c r="M61" t="str">
        <f>VLOOKUP(K61,策划工作进度总表!$C$12:$J$179,4,FALSE)</f>
        <v>未开始</v>
      </c>
      <c r="N61">
        <f>VLOOKUP(K61,策划工作进度总表!$C$12:$J$179,5,FALSE)</f>
        <v>0</v>
      </c>
      <c r="O61" t="str">
        <f>VLOOKUP(K61,策划工作进度总表!$C$12:$J$179,6,FALSE)</f>
        <v>未开始</v>
      </c>
      <c r="P61">
        <f>VLOOKUP(K61,策划工作进度总表!$C$12:$J$179,7,FALSE)</f>
        <v>0</v>
      </c>
      <c r="Q61">
        <f>VLOOKUP(K61,策划工作进度总表!$C$12:$J$179,8,FALSE)</f>
        <v>0</v>
      </c>
      <c r="W61" s="42"/>
    </row>
    <row r="62" spans="4:23" x14ac:dyDescent="0.2">
      <c r="D62" s="42"/>
      <c r="I62" s="42">
        <v>44713</v>
      </c>
      <c r="J62" t="str">
        <f>VLOOKUP(K62,策划工作进度总表!$C$12:$H$179,6,FALSE)</f>
        <v>未开始</v>
      </c>
      <c r="K62" t="s">
        <v>87</v>
      </c>
      <c r="L62" t="str">
        <f>VLOOKUP(K62,策划工作进度总表!$C$12:$J$179,3,FALSE)</f>
        <v>完成</v>
      </c>
      <c r="M62" t="str">
        <f>VLOOKUP(K62,策划工作进度总表!$C$12:$J$179,4,FALSE)</f>
        <v>未开始</v>
      </c>
      <c r="N62">
        <f>VLOOKUP(K62,策划工作进度总表!$C$12:$J$179,5,FALSE)</f>
        <v>0</v>
      </c>
      <c r="O62" t="str">
        <f>VLOOKUP(K62,策划工作进度总表!$C$12:$J$179,6,FALSE)</f>
        <v>未开始</v>
      </c>
      <c r="P62">
        <f>VLOOKUP(K62,策划工作进度总表!$C$12:$J$179,7,FALSE)</f>
        <v>0</v>
      </c>
      <c r="Q62">
        <f>VLOOKUP(K62,策划工作进度总表!$C$12:$J$179,8,FALSE)</f>
        <v>0</v>
      </c>
      <c r="W62" s="42"/>
    </row>
    <row r="63" spans="4:23" x14ac:dyDescent="0.2">
      <c r="D63" s="42"/>
      <c r="I63" s="42">
        <v>44713</v>
      </c>
      <c r="J63" t="str">
        <f>VLOOKUP(K63,策划工作进度总表!$C$12:$H$179,6,FALSE)</f>
        <v>未开始</v>
      </c>
      <c r="K63" t="s">
        <v>91</v>
      </c>
      <c r="L63" t="str">
        <f>VLOOKUP(K63,策划工作进度总表!$C$12:$J$179,3,FALSE)</f>
        <v>未开始</v>
      </c>
      <c r="M63" t="str">
        <f>VLOOKUP(K63,策划工作进度总表!$C$12:$J$179,4,FALSE)</f>
        <v>未开始</v>
      </c>
      <c r="N63">
        <f>VLOOKUP(K63,策划工作进度总表!$C$12:$J$179,5,FALSE)</f>
        <v>0</v>
      </c>
      <c r="O63" t="str">
        <f>VLOOKUP(K63,策划工作进度总表!$C$12:$J$179,6,FALSE)</f>
        <v>未开始</v>
      </c>
      <c r="P63">
        <f>VLOOKUP(K63,策划工作进度总表!$C$12:$J$179,7,FALSE)</f>
        <v>0</v>
      </c>
      <c r="Q63">
        <f>VLOOKUP(K63,策划工作进度总表!$C$12:$J$179,8,FALSE)</f>
        <v>0</v>
      </c>
      <c r="W63" s="42"/>
    </row>
    <row r="64" spans="4:23" x14ac:dyDescent="0.2">
      <c r="D64" s="42"/>
      <c r="I64" s="42">
        <v>44713</v>
      </c>
      <c r="J64" t="str">
        <f>VLOOKUP(K64,策划工作进度总表!$C$12:$H$179,6,FALSE)</f>
        <v>未开始</v>
      </c>
      <c r="K64" t="s">
        <v>92</v>
      </c>
      <c r="L64" t="str">
        <f>VLOOKUP(K64,策划工作进度总表!$C$12:$J$179,3,FALSE)</f>
        <v>未开始</v>
      </c>
      <c r="M64" t="str">
        <f>VLOOKUP(K64,策划工作进度总表!$C$12:$J$179,4,FALSE)</f>
        <v>未开始</v>
      </c>
      <c r="N64" t="str">
        <f>VLOOKUP(K64,策划工作进度总表!$C$12:$J$179,5,FALSE)</f>
        <v>未开始</v>
      </c>
      <c r="O64" t="str">
        <f>VLOOKUP(K64,策划工作进度总表!$C$12:$J$179,6,FALSE)</f>
        <v>未开始</v>
      </c>
      <c r="P64" t="str">
        <f>VLOOKUP(K64,策划工作进度总表!$C$12:$J$179,7,FALSE)</f>
        <v>未开始</v>
      </c>
      <c r="Q64" t="str">
        <f>VLOOKUP(K64,策划工作进度总表!$C$12:$J$179,8,FALSE)</f>
        <v>未开始</v>
      </c>
      <c r="W64" s="42"/>
    </row>
    <row r="65" spans="3:23" x14ac:dyDescent="0.2">
      <c r="D65" s="42"/>
      <c r="I65" s="42">
        <v>44713</v>
      </c>
      <c r="J65" t="str">
        <f>VLOOKUP(K65,策划工作进度总表!$C$12:$H$179,6,FALSE)</f>
        <v>未开始</v>
      </c>
      <c r="K65" t="s">
        <v>94</v>
      </c>
      <c r="L65" t="str">
        <f>VLOOKUP(K65,策划工作进度总表!$C$12:$J$179,3,FALSE)</f>
        <v>未开始</v>
      </c>
      <c r="M65" t="str">
        <f>VLOOKUP(K65,策划工作进度总表!$C$12:$J$179,4,FALSE)</f>
        <v>未开始</v>
      </c>
      <c r="N65" t="str">
        <f>VLOOKUP(K65,策划工作进度总表!$C$12:$J$179,5,FALSE)</f>
        <v>未开始</v>
      </c>
      <c r="O65" t="str">
        <f>VLOOKUP(K65,策划工作进度总表!$C$12:$J$179,6,FALSE)</f>
        <v>未开始</v>
      </c>
      <c r="P65" t="str">
        <f>VLOOKUP(K65,策划工作进度总表!$C$12:$J$179,7,FALSE)</f>
        <v>未开始</v>
      </c>
      <c r="Q65" t="str">
        <f>VLOOKUP(K65,策划工作进度总表!$C$12:$J$179,8,FALSE)</f>
        <v>未开始</v>
      </c>
      <c r="W65" s="42"/>
    </row>
    <row r="66" spans="3:23" x14ac:dyDescent="0.2">
      <c r="C66" s="82" t="s">
        <v>9</v>
      </c>
      <c r="E66" s="86"/>
      <c r="I66" s="42">
        <v>44713</v>
      </c>
      <c r="J66" t="str">
        <f>VLOOKUP(K66,策划工作进度总表!$C$12:$H$179,6,FALSE)</f>
        <v>完成</v>
      </c>
      <c r="K66" t="s">
        <v>95</v>
      </c>
      <c r="L66" t="str">
        <f>VLOOKUP(K66,策划工作进度总表!$C$12:$J$179,3,FALSE)</f>
        <v>完成</v>
      </c>
      <c r="M66" t="str">
        <f>VLOOKUP(K66,策划工作进度总表!$C$12:$J$179,4,FALSE)</f>
        <v>完成</v>
      </c>
      <c r="N66" t="str">
        <f>VLOOKUP(K66,策划工作进度总表!$C$12:$J$179,5,FALSE)</f>
        <v>完成</v>
      </c>
      <c r="O66" t="str">
        <f>VLOOKUP(K66,策划工作进度总表!$C$12:$J$179,6,FALSE)</f>
        <v>完成</v>
      </c>
      <c r="P66" t="str">
        <f>VLOOKUP(K66,策划工作进度总表!$C$12:$J$179,7,FALSE)</f>
        <v>未开始</v>
      </c>
      <c r="Q66" t="str">
        <f>VLOOKUP(K66,策划工作进度总表!$C$12:$J$179,8,FALSE)</f>
        <v>未开始</v>
      </c>
      <c r="W66" s="42"/>
    </row>
    <row r="67" spans="3:23" x14ac:dyDescent="0.2">
      <c r="C67" s="77" t="s">
        <v>621</v>
      </c>
      <c r="E67" s="85"/>
      <c r="I67" s="42">
        <v>44713</v>
      </c>
      <c r="J67" t="str">
        <f>VLOOKUP(K67,策划工作进度总表!$C$12:$H$179,6,FALSE)</f>
        <v>完成</v>
      </c>
      <c r="K67" t="s">
        <v>98</v>
      </c>
      <c r="L67" t="str">
        <f>VLOOKUP(K67,策划工作进度总表!$C$12:$J$179,3,FALSE)</f>
        <v>完成</v>
      </c>
      <c r="M67" t="str">
        <f>VLOOKUP(K67,策划工作进度总表!$C$12:$J$179,4,FALSE)</f>
        <v>完成</v>
      </c>
      <c r="N67" t="str">
        <f>VLOOKUP(K67,策划工作进度总表!$C$12:$J$179,5,FALSE)</f>
        <v>完成</v>
      </c>
      <c r="O67" t="str">
        <f>VLOOKUP(K67,策划工作进度总表!$C$12:$J$179,6,FALSE)</f>
        <v>完成</v>
      </c>
      <c r="P67" t="str">
        <f>VLOOKUP(K67,策划工作进度总表!$C$12:$J$179,7,FALSE)</f>
        <v>未开始</v>
      </c>
      <c r="Q67" t="str">
        <f>VLOOKUP(K67,策划工作进度总表!$C$12:$J$179,8,FALSE)</f>
        <v>未开始</v>
      </c>
      <c r="W67" s="42"/>
    </row>
    <row r="68" spans="3:23" x14ac:dyDescent="0.2">
      <c r="C68" s="82" t="s">
        <v>159</v>
      </c>
      <c r="D68" t="s">
        <v>617</v>
      </c>
      <c r="E68" s="86"/>
      <c r="I68" s="42">
        <v>44713</v>
      </c>
      <c r="J68" t="str">
        <f>VLOOKUP(K68,策划工作进度总表!$C$12:$H$179,6,FALSE)</f>
        <v>完成</v>
      </c>
      <c r="K68" t="s">
        <v>99</v>
      </c>
      <c r="L68" t="str">
        <f>VLOOKUP(K68,策划工作进度总表!$C$12:$J$179,3,FALSE)</f>
        <v>完成</v>
      </c>
      <c r="M68" t="str">
        <f>VLOOKUP(K68,策划工作进度总表!$C$12:$J$179,4,FALSE)</f>
        <v>完成</v>
      </c>
      <c r="N68" t="str">
        <f>VLOOKUP(K68,策划工作进度总表!$C$12:$J$179,5,FALSE)</f>
        <v>完成</v>
      </c>
      <c r="O68" t="str">
        <f>VLOOKUP(K68,策划工作进度总表!$C$12:$J$179,6,FALSE)</f>
        <v>完成</v>
      </c>
      <c r="P68" t="str">
        <f>VLOOKUP(K68,策划工作进度总表!$C$12:$J$179,7,FALSE)</f>
        <v>未开始</v>
      </c>
      <c r="Q68" t="str">
        <f>VLOOKUP(K68,策划工作进度总表!$C$12:$J$179,8,FALSE)</f>
        <v>未开始</v>
      </c>
      <c r="W68" s="42"/>
    </row>
    <row r="69" spans="3:23" x14ac:dyDescent="0.2">
      <c r="C69" s="82" t="s">
        <v>623</v>
      </c>
      <c r="D69" t="s">
        <v>617</v>
      </c>
      <c r="E69" s="86"/>
      <c r="I69" s="42">
        <v>44713</v>
      </c>
      <c r="J69" t="str">
        <f>VLOOKUP(K69,策划工作进度总表!$C$12:$H$179,6,FALSE)</f>
        <v>完成</v>
      </c>
      <c r="K69" t="s">
        <v>334</v>
      </c>
      <c r="L69" t="str">
        <f>VLOOKUP(K69,策划工作进度总表!$C$12:$J$179,3,FALSE)</f>
        <v>完成</v>
      </c>
      <c r="M69">
        <f>VLOOKUP(K69,策划工作进度总表!$C$12:$J$179,4,FALSE)</f>
        <v>0</v>
      </c>
      <c r="N69">
        <f>VLOOKUP(K69,策划工作进度总表!$C$12:$J$179,5,FALSE)</f>
        <v>0</v>
      </c>
      <c r="O69" t="str">
        <f>VLOOKUP(K69,策划工作进度总表!$C$12:$J$179,6,FALSE)</f>
        <v>完成</v>
      </c>
      <c r="P69">
        <f>VLOOKUP(K69,策划工作进度总表!$C$12:$J$179,7,FALSE)</f>
        <v>0</v>
      </c>
      <c r="Q69">
        <f>VLOOKUP(K69,策划工作进度总表!$C$12:$J$179,8,FALSE)</f>
        <v>0</v>
      </c>
      <c r="W69" s="42"/>
    </row>
    <row r="70" spans="3:23" x14ac:dyDescent="0.2">
      <c r="C70" s="77" t="s">
        <v>59</v>
      </c>
      <c r="D70" t="s">
        <v>617</v>
      </c>
      <c r="E70" s="85"/>
      <c r="I70" s="42">
        <v>44713</v>
      </c>
      <c r="J70" t="str">
        <f>VLOOKUP(K70,策划工作进度总表!$C$12:$H$179,6,FALSE)</f>
        <v>未开始</v>
      </c>
      <c r="K70" t="s">
        <v>335</v>
      </c>
      <c r="L70" t="str">
        <f>VLOOKUP(K70,策划工作进度总表!$C$12:$J$179,3,FALSE)</f>
        <v>未开始</v>
      </c>
      <c r="M70">
        <f>VLOOKUP(K70,策划工作进度总表!$C$12:$J$179,4,FALSE)</f>
        <v>0</v>
      </c>
      <c r="N70">
        <f>VLOOKUP(K70,策划工作进度总表!$C$12:$J$179,5,FALSE)</f>
        <v>0</v>
      </c>
      <c r="O70" t="str">
        <f>VLOOKUP(K70,策划工作进度总表!$C$12:$J$179,6,FALSE)</f>
        <v>未开始</v>
      </c>
      <c r="P70">
        <f>VLOOKUP(K70,策划工作进度总表!$C$12:$J$179,7,FALSE)</f>
        <v>0</v>
      </c>
      <c r="Q70">
        <f>VLOOKUP(K70,策划工作进度总表!$C$12:$J$179,8,FALSE)</f>
        <v>0</v>
      </c>
      <c r="W70" s="42"/>
    </row>
    <row r="71" spans="3:23" x14ac:dyDescent="0.2">
      <c r="C71" s="77" t="s">
        <v>60</v>
      </c>
      <c r="D71" t="s">
        <v>617</v>
      </c>
      <c r="E71" s="85"/>
      <c r="I71" s="42">
        <v>44713</v>
      </c>
      <c r="J71" t="str">
        <f>VLOOKUP(K71,策划工作进度总表!$C$12:$H$179,6,FALSE)</f>
        <v>完成</v>
      </c>
      <c r="K71" t="s">
        <v>336</v>
      </c>
      <c r="L71" t="str">
        <f>VLOOKUP(K71,策划工作进度总表!$C$12:$J$179,3,FALSE)</f>
        <v>完成</v>
      </c>
      <c r="M71">
        <f>VLOOKUP(K71,策划工作进度总表!$C$12:$J$179,4,FALSE)</f>
        <v>0</v>
      </c>
      <c r="N71">
        <f>VLOOKUP(K71,策划工作进度总表!$C$12:$J$179,5,FALSE)</f>
        <v>0</v>
      </c>
      <c r="O71" t="str">
        <f>VLOOKUP(K71,策划工作进度总表!$C$12:$J$179,6,FALSE)</f>
        <v>完成</v>
      </c>
      <c r="P71">
        <f>VLOOKUP(K71,策划工作进度总表!$C$12:$J$179,7,FALSE)</f>
        <v>0</v>
      </c>
      <c r="Q71">
        <f>VLOOKUP(K71,策划工作进度总表!$C$12:$J$179,8,FALSE)</f>
        <v>0</v>
      </c>
      <c r="W71" s="42"/>
    </row>
    <row r="72" spans="3:23" x14ac:dyDescent="0.2">
      <c r="C72" s="77" t="s">
        <v>61</v>
      </c>
      <c r="D72" t="s">
        <v>617</v>
      </c>
      <c r="E72" s="85"/>
      <c r="I72" s="42">
        <v>44713</v>
      </c>
      <c r="J72" t="str">
        <f>VLOOKUP(K72,策划工作进度总表!$C$12:$H$179,6,FALSE)</f>
        <v>未开始</v>
      </c>
      <c r="K72" t="s">
        <v>195</v>
      </c>
      <c r="L72" t="str">
        <f>VLOOKUP(K72,策划工作进度总表!$C$12:$J$179,3,FALSE)</f>
        <v>未开始</v>
      </c>
      <c r="M72">
        <f>VLOOKUP(K72,策划工作进度总表!$C$12:$J$179,4,FALSE)</f>
        <v>0</v>
      </c>
      <c r="N72">
        <f>VLOOKUP(K72,策划工作进度总表!$C$12:$J$179,5,FALSE)</f>
        <v>0</v>
      </c>
      <c r="O72" t="str">
        <f>VLOOKUP(K72,策划工作进度总表!$C$12:$J$179,6,FALSE)</f>
        <v>未开始</v>
      </c>
      <c r="P72">
        <f>VLOOKUP(K72,策划工作进度总表!$C$12:$J$179,7,FALSE)</f>
        <v>0</v>
      </c>
      <c r="Q72">
        <f>VLOOKUP(K72,策划工作进度总表!$C$12:$J$179,8,FALSE)</f>
        <v>0</v>
      </c>
      <c r="W72" s="42"/>
    </row>
    <row r="73" spans="3:23" x14ac:dyDescent="0.2">
      <c r="C73" s="77" t="s">
        <v>208</v>
      </c>
      <c r="D73" t="s">
        <v>617</v>
      </c>
      <c r="E73" s="85"/>
      <c r="I73" s="42">
        <v>44713</v>
      </c>
      <c r="J73" t="str">
        <f>VLOOKUP(K73,策划工作进度总表!$C$12:$H$179,6,FALSE)</f>
        <v>未开始</v>
      </c>
      <c r="K73" t="s">
        <v>337</v>
      </c>
      <c r="L73" t="str">
        <f>VLOOKUP(K73,策划工作进度总表!$C$12:$J$179,3,FALSE)</f>
        <v>未开始</v>
      </c>
      <c r="M73">
        <f>VLOOKUP(K73,策划工作进度总表!$C$12:$J$179,4,FALSE)</f>
        <v>0</v>
      </c>
      <c r="N73">
        <f>VLOOKUP(K73,策划工作进度总表!$C$12:$J$179,5,FALSE)</f>
        <v>0</v>
      </c>
      <c r="O73" t="str">
        <f>VLOOKUP(K73,策划工作进度总表!$C$12:$J$179,6,FALSE)</f>
        <v>未开始</v>
      </c>
      <c r="P73">
        <f>VLOOKUP(K73,策划工作进度总表!$C$12:$J$179,7,FALSE)</f>
        <v>0</v>
      </c>
      <c r="Q73">
        <f>VLOOKUP(K73,策划工作进度总表!$C$12:$J$179,8,FALSE)</f>
        <v>0</v>
      </c>
      <c r="W73" s="42"/>
    </row>
    <row r="74" spans="3:23" x14ac:dyDescent="0.2">
      <c r="C74" s="77" t="s">
        <v>231</v>
      </c>
      <c r="D74" t="s">
        <v>617</v>
      </c>
      <c r="I74" s="42">
        <v>44713</v>
      </c>
      <c r="J74" t="str">
        <f>VLOOKUP(K74,策划工作进度总表!$C$12:$H$179,6,FALSE)</f>
        <v>未开始</v>
      </c>
      <c r="K74" t="s">
        <v>100</v>
      </c>
      <c r="L74" t="str">
        <f>VLOOKUP(K74,策划工作进度总表!$C$12:$J$179,3,FALSE)</f>
        <v>未开始</v>
      </c>
      <c r="M74" t="str">
        <f>VLOOKUP(K74,策划工作进度总表!$C$12:$J$179,4,FALSE)</f>
        <v>未开始</v>
      </c>
      <c r="N74" t="str">
        <f>VLOOKUP(K74,策划工作进度总表!$C$12:$J$179,5,FALSE)</f>
        <v>未开始</v>
      </c>
      <c r="O74" t="str">
        <f>VLOOKUP(K74,策划工作进度总表!$C$12:$J$179,6,FALSE)</f>
        <v>未开始</v>
      </c>
      <c r="P74" t="str">
        <f>VLOOKUP(K74,策划工作进度总表!$C$12:$J$179,7,FALSE)</f>
        <v>未开始</v>
      </c>
      <c r="Q74" t="str">
        <f>VLOOKUP(K74,策划工作进度总表!$C$12:$J$179,8,FALSE)</f>
        <v>未开始</v>
      </c>
      <c r="W74" s="42"/>
    </row>
    <row r="75" spans="3:23" x14ac:dyDescent="0.2">
      <c r="C75" s="77" t="s">
        <v>232</v>
      </c>
      <c r="D75" t="s">
        <v>617</v>
      </c>
      <c r="I75" s="42">
        <v>44713</v>
      </c>
      <c r="J75" t="str">
        <f>VLOOKUP(K75,策划工作进度总表!$C$12:$H$179,6,FALSE)</f>
        <v>未开始</v>
      </c>
      <c r="K75" t="s">
        <v>103</v>
      </c>
      <c r="L75" t="str">
        <f>VLOOKUP(K75,策划工作进度总表!$C$12:$J$179,3,FALSE)</f>
        <v>未开始</v>
      </c>
      <c r="M75" t="str">
        <f>VLOOKUP(K75,策划工作进度总表!$C$12:$J$179,4,FALSE)</f>
        <v>未开始</v>
      </c>
      <c r="N75" t="str">
        <f>VLOOKUP(K75,策划工作进度总表!$C$12:$J$179,5,FALSE)</f>
        <v>未开始</v>
      </c>
      <c r="O75" t="str">
        <f>VLOOKUP(K75,策划工作进度总表!$C$12:$J$179,6,FALSE)</f>
        <v>未开始</v>
      </c>
      <c r="P75" t="str">
        <f>VLOOKUP(K75,策划工作进度总表!$C$12:$J$179,7,FALSE)</f>
        <v>未开始</v>
      </c>
      <c r="Q75" t="str">
        <f>VLOOKUP(K75,策划工作进度总表!$C$12:$J$179,8,FALSE)</f>
        <v>未开始</v>
      </c>
      <c r="W75" s="42"/>
    </row>
    <row r="76" spans="3:23" x14ac:dyDescent="0.2">
      <c r="C76" s="77" t="s">
        <v>627</v>
      </c>
      <c r="D76" t="s">
        <v>617</v>
      </c>
      <c r="E76" t="s">
        <v>180</v>
      </c>
      <c r="I76" s="42">
        <v>44713</v>
      </c>
      <c r="J76" t="str">
        <f>VLOOKUP(K76,策划工作进度总表!$C$12:$H$179,6,FALSE)</f>
        <v>未开始</v>
      </c>
      <c r="K76" t="s">
        <v>102</v>
      </c>
      <c r="L76" t="str">
        <f>VLOOKUP(K76,策划工作进度总表!$C$12:$J$179,3,FALSE)</f>
        <v>未开始</v>
      </c>
      <c r="M76">
        <f>VLOOKUP(K76,策划工作进度总表!$C$12:$J$179,4,FALSE)</f>
        <v>0</v>
      </c>
      <c r="N76" t="str">
        <f>VLOOKUP(K76,策划工作进度总表!$C$12:$J$179,5,FALSE)</f>
        <v>未开始</v>
      </c>
      <c r="O76" t="str">
        <f>VLOOKUP(K76,策划工作进度总表!$C$12:$J$179,6,FALSE)</f>
        <v>未开始</v>
      </c>
      <c r="Q76" t="str">
        <f>VLOOKUP(K76,策划工作进度总表!$C$12:$J$179,8,FALSE)</f>
        <v>未开始</v>
      </c>
      <c r="W76" s="42"/>
    </row>
    <row r="77" spans="3:23" x14ac:dyDescent="0.2">
      <c r="C77" s="77" t="s">
        <v>629</v>
      </c>
      <c r="D77" t="s">
        <v>617</v>
      </c>
      <c r="E77" t="s">
        <v>195</v>
      </c>
      <c r="I77" s="42">
        <v>44713</v>
      </c>
      <c r="J77" t="str">
        <f>VLOOKUP(K77,策划工作进度总表!$C$12:$H$179,6,FALSE)</f>
        <v>完成</v>
      </c>
      <c r="K77" t="s">
        <v>104</v>
      </c>
      <c r="L77" t="str">
        <f>VLOOKUP(K77,策划工作进度总表!$C$12:$J$179,3,FALSE)</f>
        <v>完成</v>
      </c>
      <c r="M77" t="str">
        <f>VLOOKUP(K77,策划工作进度总表!$C$12:$J$179,4,FALSE)</f>
        <v>完成</v>
      </c>
      <c r="N77" t="str">
        <f>VLOOKUP(K77,策划工作进度总表!$C$12:$J$179,5,FALSE)</f>
        <v>完成</v>
      </c>
      <c r="O77" t="str">
        <f>VLOOKUP(K77,策划工作进度总表!$C$12:$J$179,6,FALSE)</f>
        <v>完成</v>
      </c>
      <c r="P77" t="str">
        <f>VLOOKUP(K77,策划工作进度总表!$C$12:$J$179,7,FALSE)</f>
        <v>未开始</v>
      </c>
      <c r="Q77" t="str">
        <f>VLOOKUP(K77,策划工作进度总表!$C$12:$J$179,8,FALSE)</f>
        <v>未开始</v>
      </c>
      <c r="W77" s="42"/>
    </row>
    <row r="78" spans="3:23" x14ac:dyDescent="0.2">
      <c r="C78" s="77" t="s">
        <v>630</v>
      </c>
      <c r="D78" t="s">
        <v>617</v>
      </c>
      <c r="E78" t="s">
        <v>196</v>
      </c>
      <c r="I78" s="42">
        <v>44713</v>
      </c>
      <c r="J78" t="str">
        <f>VLOOKUP(K78,策划工作进度总表!$C$12:$H$179,6,FALSE)</f>
        <v>完成</v>
      </c>
      <c r="K78" t="s">
        <v>105</v>
      </c>
      <c r="L78" t="str">
        <f>VLOOKUP(K78,策划工作进度总表!$C$12:$J$179,3,FALSE)</f>
        <v>完成</v>
      </c>
      <c r="M78" t="str">
        <f>VLOOKUP(K78,策划工作进度总表!$C$12:$J$179,4,FALSE)</f>
        <v>完成</v>
      </c>
      <c r="O78" t="str">
        <f>VLOOKUP(K78,策划工作进度总表!$C$12:$J$179,6,FALSE)</f>
        <v>完成</v>
      </c>
      <c r="W78" s="42"/>
    </row>
    <row r="79" spans="3:23" x14ac:dyDescent="0.2">
      <c r="C79" s="77" t="s">
        <v>632</v>
      </c>
      <c r="D79" t="s">
        <v>617</v>
      </c>
      <c r="E79" t="s">
        <v>169</v>
      </c>
      <c r="I79" s="42">
        <v>44713</v>
      </c>
      <c r="J79" t="str">
        <f>VLOOKUP(K79,策划工作进度总表!$C$12:$H$179,6,FALSE)</f>
        <v>完成</v>
      </c>
      <c r="K79" t="s">
        <v>106</v>
      </c>
      <c r="L79" t="str">
        <f>VLOOKUP(K79,策划工作进度总表!$C$12:$J$179,3,FALSE)</f>
        <v>完成</v>
      </c>
      <c r="M79" t="str">
        <f>VLOOKUP(K79,策划工作进度总表!$C$12:$J$179,4,FALSE)</f>
        <v>完成</v>
      </c>
      <c r="N79" t="str">
        <f>VLOOKUP(K79,策划工作进度总表!$C$12:$J$179,5,FALSE)</f>
        <v>完成</v>
      </c>
      <c r="O79" t="str">
        <f>VLOOKUP(K79,策划工作进度总表!$C$12:$J$179,6,FALSE)</f>
        <v>完成</v>
      </c>
      <c r="P79" t="str">
        <f>VLOOKUP(K79,策划工作进度总表!$C$12:$J$179,7,FALSE)</f>
        <v>未开始</v>
      </c>
      <c r="Q79" t="str">
        <f>VLOOKUP(K79,策划工作进度总表!$C$12:$J$179,8,FALSE)</f>
        <v>未开始</v>
      </c>
      <c r="W79" s="42"/>
    </row>
    <row r="80" spans="3:23" x14ac:dyDescent="0.2">
      <c r="C80" s="77" t="s">
        <v>634</v>
      </c>
      <c r="D80" t="s">
        <v>617</v>
      </c>
      <c r="E80" t="s">
        <v>181</v>
      </c>
      <c r="I80" s="42">
        <v>44713</v>
      </c>
      <c r="J80" t="str">
        <f>VLOOKUP(K80,策划工作进度总表!$C$12:$H$179,6,FALSE)</f>
        <v>完成</v>
      </c>
      <c r="K80" t="s">
        <v>107</v>
      </c>
      <c r="L80" t="str">
        <f>VLOOKUP(K80,策划工作进度总表!$C$12:$J$179,3,FALSE)</f>
        <v>完成</v>
      </c>
      <c r="M80" t="str">
        <f>VLOOKUP(K80,策划工作进度总表!$C$12:$J$179,4,FALSE)</f>
        <v>完成</v>
      </c>
      <c r="N80" t="str">
        <f>VLOOKUP(K80,策划工作进度总表!$C$12:$J$179,5,FALSE)</f>
        <v>完成</v>
      </c>
      <c r="O80" t="str">
        <f>VLOOKUP(K80,策划工作进度总表!$C$12:$J$179,6,FALSE)</f>
        <v>完成</v>
      </c>
      <c r="P80" t="str">
        <f>VLOOKUP(K80,策划工作进度总表!$C$12:$J$179,7,FALSE)</f>
        <v>未开始</v>
      </c>
      <c r="Q80" t="str">
        <f>VLOOKUP(K80,策划工作进度总表!$C$12:$J$179,8,FALSE)</f>
        <v>未开始</v>
      </c>
      <c r="W80" s="42"/>
    </row>
    <row r="81" spans="3:23" x14ac:dyDescent="0.2">
      <c r="C81" s="77" t="s">
        <v>261</v>
      </c>
      <c r="D81" t="s">
        <v>617</v>
      </c>
      <c r="E81" t="s">
        <v>191</v>
      </c>
      <c r="I81" s="42">
        <v>44713</v>
      </c>
      <c r="J81" t="str">
        <f>VLOOKUP(K81,策划工作进度总表!$C$12:$H$179,6,FALSE)</f>
        <v>未开始</v>
      </c>
      <c r="K81" t="s">
        <v>338</v>
      </c>
      <c r="L81" t="str">
        <f>VLOOKUP(K81,策划工作进度总表!$C$12:$J$179,3,FALSE)</f>
        <v>未开始</v>
      </c>
      <c r="O81" t="str">
        <f>VLOOKUP(K81,策划工作进度总表!$C$12:$J$179,6,FALSE)</f>
        <v>未开始</v>
      </c>
      <c r="W81" s="42"/>
    </row>
    <row r="82" spans="3:23" x14ac:dyDescent="0.2">
      <c r="C82" t="s">
        <v>266</v>
      </c>
      <c r="D82" t="s">
        <v>617</v>
      </c>
      <c r="E82" t="s">
        <v>182</v>
      </c>
      <c r="I82" s="42">
        <v>44713</v>
      </c>
      <c r="J82" t="str">
        <f>VLOOKUP(K82,策划工作进度总表!$C$12:$H$179,6,FALSE)</f>
        <v>未开始</v>
      </c>
      <c r="K82" t="s">
        <v>339</v>
      </c>
      <c r="L82" t="str">
        <f>VLOOKUP(K82,策划工作进度总表!$C$12:$J$179,3,FALSE)</f>
        <v>未开始</v>
      </c>
      <c r="O82" t="str">
        <f>VLOOKUP(K82,策划工作进度总表!$C$12:$J$179,6,FALSE)</f>
        <v>未开始</v>
      </c>
      <c r="W82" s="42"/>
    </row>
    <row r="83" spans="3:23" x14ac:dyDescent="0.2">
      <c r="C83" t="s">
        <v>267</v>
      </c>
      <c r="D83" t="s">
        <v>617</v>
      </c>
      <c r="E83" t="s">
        <v>189</v>
      </c>
      <c r="I83" s="42">
        <v>44713</v>
      </c>
      <c r="J83" t="str">
        <f>VLOOKUP(K83,策划工作进度总表!$C$12:$H$179,6,FALSE)</f>
        <v>未开始</v>
      </c>
      <c r="K83" t="s">
        <v>340</v>
      </c>
      <c r="L83" t="str">
        <f>VLOOKUP(K83,策划工作进度总表!$C$12:$J$179,3,FALSE)</f>
        <v>未开始</v>
      </c>
      <c r="O83" t="str">
        <f>VLOOKUP(K83,策划工作进度总表!$C$12:$J$179,6,FALSE)</f>
        <v>未开始</v>
      </c>
      <c r="W83" s="42"/>
    </row>
    <row r="84" spans="3:23" x14ac:dyDescent="0.2">
      <c r="C84" t="s">
        <v>233</v>
      </c>
      <c r="D84" t="s">
        <v>617</v>
      </c>
      <c r="E84" t="s">
        <v>190</v>
      </c>
      <c r="I84" s="42">
        <v>44713</v>
      </c>
      <c r="J84" t="str">
        <f>VLOOKUP(K84,策划工作进度总表!$C$12:$H$179,6,FALSE)</f>
        <v>未开始</v>
      </c>
      <c r="K84" t="s">
        <v>341</v>
      </c>
      <c r="L84" t="str">
        <f>VLOOKUP(K84,策划工作进度总表!$C$12:$J$179,3,FALSE)</f>
        <v>未开始</v>
      </c>
      <c r="O84" t="str">
        <f>VLOOKUP(K84,策划工作进度总表!$C$12:$J$179,6,FALSE)</f>
        <v>未开始</v>
      </c>
      <c r="W84" s="42"/>
    </row>
    <row r="85" spans="3:23" x14ac:dyDescent="0.2">
      <c r="C85" t="s">
        <v>255</v>
      </c>
      <c r="D85" t="s">
        <v>617</v>
      </c>
      <c r="E85" t="s">
        <v>187</v>
      </c>
      <c r="I85" s="42">
        <v>44713</v>
      </c>
      <c r="J85" t="str">
        <f>VLOOKUP(K85,策划工作进度总表!$C$12:$H$179,6,FALSE)</f>
        <v>未开始</v>
      </c>
      <c r="K85" t="s">
        <v>342</v>
      </c>
      <c r="L85" t="str">
        <f>VLOOKUP(K85,策划工作进度总表!$C$12:$J$179,3,FALSE)</f>
        <v>未开始</v>
      </c>
      <c r="O85" t="str">
        <f>VLOOKUP(K85,策划工作进度总表!$C$12:$J$179,6,FALSE)</f>
        <v>未开始</v>
      </c>
      <c r="W85" s="42"/>
    </row>
    <row r="86" spans="3:23" x14ac:dyDescent="0.2">
      <c r="C86" t="s">
        <v>216</v>
      </c>
      <c r="D86" t="s">
        <v>617</v>
      </c>
      <c r="E86" t="s">
        <v>188</v>
      </c>
      <c r="I86" s="42">
        <v>44713</v>
      </c>
      <c r="J86" t="str">
        <f>VLOOKUP(K86,策划工作进度总表!$C$12:$H$179,6,FALSE)</f>
        <v>未开始</v>
      </c>
      <c r="K86" t="s">
        <v>343</v>
      </c>
      <c r="L86" t="str">
        <f>VLOOKUP(K86,策划工作进度总表!$C$12:$J$179,3,FALSE)</f>
        <v>未开始</v>
      </c>
      <c r="O86" t="str">
        <f>VLOOKUP(K86,策划工作进度总表!$C$12:$J$179,6,FALSE)</f>
        <v>未开始</v>
      </c>
      <c r="W86" s="42"/>
    </row>
    <row r="87" spans="3:23" x14ac:dyDescent="0.2">
      <c r="C87" t="s">
        <v>247</v>
      </c>
      <c r="D87" t="s">
        <v>617</v>
      </c>
      <c r="E87" t="s">
        <v>194</v>
      </c>
      <c r="I87" s="42">
        <v>44713</v>
      </c>
      <c r="J87" t="str">
        <f>VLOOKUP(K87,策划工作进度总表!$C$12:$H$179,6,FALSE)</f>
        <v>未开始</v>
      </c>
      <c r="K87" t="s">
        <v>344</v>
      </c>
      <c r="L87" t="str">
        <f>VLOOKUP(K87,策划工作进度总表!$C$12:$J$179,3,FALSE)</f>
        <v>未开始</v>
      </c>
      <c r="O87" t="str">
        <f>VLOOKUP(K87,策划工作进度总表!$C$12:$J$179,6,FALSE)</f>
        <v>未开始</v>
      </c>
      <c r="W87" s="42"/>
    </row>
    <row r="88" spans="3:23" x14ac:dyDescent="0.2">
      <c r="C88" t="s">
        <v>234</v>
      </c>
      <c r="D88" t="s">
        <v>617</v>
      </c>
      <c r="E88" t="s">
        <v>200</v>
      </c>
      <c r="I88" s="42">
        <v>44713</v>
      </c>
      <c r="J88" t="str">
        <f>VLOOKUP(K88,策划工作进度总表!$C$12:$H$179,6,FALSE)</f>
        <v>未开始</v>
      </c>
      <c r="K88" t="s">
        <v>347</v>
      </c>
      <c r="L88" t="str">
        <f>VLOOKUP(K88,策划工作进度总表!$C$12:$J$179,3,FALSE)</f>
        <v>未开始</v>
      </c>
      <c r="O88" t="str">
        <f>VLOOKUP(K88,策划工作进度总表!$C$12:$J$179,6,FALSE)</f>
        <v>未开始</v>
      </c>
      <c r="W88" s="42"/>
    </row>
    <row r="89" spans="3:23" x14ac:dyDescent="0.2">
      <c r="C89" t="s">
        <v>253</v>
      </c>
      <c r="D89" t="s">
        <v>617</v>
      </c>
      <c r="E89" t="s">
        <v>192</v>
      </c>
      <c r="I89" s="42">
        <v>44713</v>
      </c>
      <c r="J89" t="str">
        <f>VLOOKUP(K89,策划工作进度总表!$C$12:$H$179,6,FALSE)</f>
        <v>未开始</v>
      </c>
      <c r="K89" t="s">
        <v>348</v>
      </c>
      <c r="L89" t="str">
        <f>VLOOKUP(K89,策划工作进度总表!$C$12:$J$179,3,FALSE)</f>
        <v>未开始</v>
      </c>
      <c r="O89" t="str">
        <f>VLOOKUP(K89,策划工作进度总表!$C$12:$J$179,6,FALSE)</f>
        <v>未开始</v>
      </c>
      <c r="W89" s="42"/>
    </row>
    <row r="90" spans="3:23" x14ac:dyDescent="0.2">
      <c r="C90" t="s">
        <v>236</v>
      </c>
      <c r="D90" t="s">
        <v>617</v>
      </c>
      <c r="E90" t="s">
        <v>193</v>
      </c>
      <c r="I90" s="42">
        <v>44713</v>
      </c>
      <c r="J90" t="str">
        <f>VLOOKUP(K90,策划工作进度总表!$C$12:$H$179,6,FALSE)</f>
        <v>未开始</v>
      </c>
      <c r="K90" t="s">
        <v>364</v>
      </c>
      <c r="L90" t="str">
        <f>VLOOKUP(K90,策划工作进度总表!$C$12:$J$179,3,FALSE)</f>
        <v>完成</v>
      </c>
      <c r="M90" t="str">
        <f>VLOOKUP(K90,策划工作进度总表!$C$12:$J$179,4,FALSE)</f>
        <v>完成</v>
      </c>
      <c r="O90" t="str">
        <f>VLOOKUP(K90,策划工作进度总表!$C$12:$J$179,6,FALSE)</f>
        <v>未开始</v>
      </c>
      <c r="W90" s="42"/>
    </row>
    <row r="91" spans="3:23" x14ac:dyDescent="0.2">
      <c r="C91" t="s">
        <v>237</v>
      </c>
      <c r="D91" t="s">
        <v>617</v>
      </c>
      <c r="I91" s="42">
        <v>44713</v>
      </c>
      <c r="J91" t="str">
        <f>VLOOKUP(K91,策划工作进度总表!$C$12:$H$179,6,FALSE)</f>
        <v>完成</v>
      </c>
      <c r="K91" t="s">
        <v>366</v>
      </c>
      <c r="L91" t="str">
        <f>VLOOKUP(K91,策划工作进度总表!$C$12:$J$179,3,FALSE)</f>
        <v>完成</v>
      </c>
      <c r="M91" t="str">
        <f>VLOOKUP(K91,策划工作进度总表!$C$12:$J$179,4,FALSE)</f>
        <v>完成</v>
      </c>
      <c r="O91" t="str">
        <f>VLOOKUP(K91,策划工作进度总表!$C$12:$J$179,6,FALSE)</f>
        <v>完成</v>
      </c>
      <c r="W91" s="42"/>
    </row>
    <row r="92" spans="3:23" x14ac:dyDescent="0.2">
      <c r="C92" t="s">
        <v>238</v>
      </c>
      <c r="D92" t="s">
        <v>617</v>
      </c>
      <c r="H92" s="77"/>
      <c r="I92" s="42">
        <v>44713</v>
      </c>
      <c r="J92" t="str">
        <f>VLOOKUP(K92,策划工作进度总表!$C$12:$H$179,6,FALSE)</f>
        <v>未开始</v>
      </c>
      <c r="K92" t="s">
        <v>367</v>
      </c>
      <c r="L92" t="str">
        <f>VLOOKUP(K92,策划工作进度总表!$C$12:$J$179,3,FALSE)</f>
        <v>未开始</v>
      </c>
      <c r="M92" t="str">
        <f>VLOOKUP(K92,策划工作进度总表!$C$12:$J$179,4,FALSE)</f>
        <v>未开始</v>
      </c>
      <c r="O92" t="str">
        <f>VLOOKUP(K92,策划工作进度总表!$C$12:$J$179,6,FALSE)</f>
        <v>未开始</v>
      </c>
      <c r="W92" s="42"/>
    </row>
    <row r="93" spans="3:23" x14ac:dyDescent="0.2">
      <c r="C93" t="s">
        <v>239</v>
      </c>
      <c r="D93" t="s">
        <v>617</v>
      </c>
      <c r="I93" s="42">
        <v>44805</v>
      </c>
      <c r="J93" t="str">
        <f>VLOOKUP(K93,策划工作进度总表!$C$12:$H$179,6,FALSE)</f>
        <v>未开始</v>
      </c>
      <c r="K93" t="s">
        <v>88</v>
      </c>
      <c r="L93" t="str">
        <f>VLOOKUP(K93,策划工作进度总表!$C$12:$J$179,3,FALSE)</f>
        <v>未开始</v>
      </c>
      <c r="M93" t="str">
        <f>VLOOKUP(K93,策划工作进度总表!$C$12:$J$179,4,FALSE)</f>
        <v>未开始</v>
      </c>
      <c r="O93" t="str">
        <f>VLOOKUP(K93,策划工作进度总表!$C$12:$J$179,6,FALSE)</f>
        <v>未开始</v>
      </c>
      <c r="W93" s="42"/>
    </row>
    <row r="94" spans="3:23" x14ac:dyDescent="0.2">
      <c r="C94" t="s">
        <v>248</v>
      </c>
      <c r="D94" t="s">
        <v>617</v>
      </c>
      <c r="I94" s="42">
        <v>44805</v>
      </c>
      <c r="J94" t="str">
        <f>VLOOKUP(K94,策划工作进度总表!$C$12:$H$179,6,FALSE)</f>
        <v>未开始</v>
      </c>
      <c r="K94" t="s">
        <v>108</v>
      </c>
      <c r="L94" t="str">
        <f>VLOOKUP(K94,策划工作进度总表!$C$12:$J$179,3,FALSE)</f>
        <v>完成</v>
      </c>
      <c r="M94" t="str">
        <f>VLOOKUP(K94,策划工作进度总表!$C$12:$J$179,4,FALSE)</f>
        <v>未开始</v>
      </c>
      <c r="N94" t="str">
        <f>VLOOKUP(K94,策划工作进度总表!$C$12:$J$179,5,FALSE)</f>
        <v>未开始</v>
      </c>
      <c r="O94" t="str">
        <f>VLOOKUP(K94,策划工作进度总表!$C$12:$J$179,6,FALSE)</f>
        <v>未开始</v>
      </c>
      <c r="P94" t="str">
        <f>VLOOKUP(K94,策划工作进度总表!$C$12:$J$179,7,FALSE)</f>
        <v>未开始</v>
      </c>
      <c r="Q94" t="str">
        <f>VLOOKUP(K94,策划工作进度总表!$C$12:$J$179,8,FALSE)</f>
        <v>未开始</v>
      </c>
      <c r="W94" s="42"/>
    </row>
    <row r="95" spans="3:23" x14ac:dyDescent="0.2">
      <c r="C95" t="s">
        <v>235</v>
      </c>
      <c r="D95" t="s">
        <v>617</v>
      </c>
      <c r="I95" s="42">
        <v>44805</v>
      </c>
      <c r="J95" t="str">
        <f>VLOOKUP(K95,策划工作进度总表!$C$12:$H$179,6,FALSE)</f>
        <v>未开始</v>
      </c>
      <c r="K95" t="s">
        <v>101</v>
      </c>
      <c r="L95" t="str">
        <f>VLOOKUP(K95,策划工作进度总表!$C$12:$J$179,3,FALSE)</f>
        <v>未开始</v>
      </c>
      <c r="M95" t="str">
        <f>VLOOKUP(K95,策划工作进度总表!$C$12:$J$179,4,FALSE)</f>
        <v>未开始</v>
      </c>
      <c r="N95" t="str">
        <f>VLOOKUP(K95,策划工作进度总表!$C$12:$J$179,5,FALSE)</f>
        <v>未开始</v>
      </c>
      <c r="O95" t="str">
        <f>VLOOKUP(K95,策划工作进度总表!$C$12:$J$179,6,FALSE)</f>
        <v>未开始</v>
      </c>
      <c r="P95" t="str">
        <f>VLOOKUP(K95,策划工作进度总表!$C$12:$J$179,7,FALSE)</f>
        <v>未开始</v>
      </c>
      <c r="Q95" t="str">
        <f>VLOOKUP(K95,策划工作进度总表!$C$12:$J$179,8,FALSE)</f>
        <v>未开始</v>
      </c>
      <c r="W95" s="42"/>
    </row>
    <row r="96" spans="3:23" x14ac:dyDescent="0.2">
      <c r="C96" t="s">
        <v>221</v>
      </c>
      <c r="D96" t="s">
        <v>617</v>
      </c>
      <c r="I96" s="42">
        <v>44805</v>
      </c>
      <c r="J96" t="str">
        <f>VLOOKUP(K96,策划工作进度总表!$C$12:$H$179,6,FALSE)</f>
        <v>未开始</v>
      </c>
      <c r="K96" t="s">
        <v>345</v>
      </c>
      <c r="L96" t="str">
        <f>VLOOKUP(K96,策划工作进度总表!$C$12:$J$179,3,FALSE)</f>
        <v>未开始</v>
      </c>
      <c r="O96" t="str">
        <f>VLOOKUP(K96,策划工作进度总表!$C$12:$J$179,6,FALSE)</f>
        <v>未开始</v>
      </c>
      <c r="W96" s="42"/>
    </row>
    <row r="97" spans="3:23" x14ac:dyDescent="0.2">
      <c r="C97" t="s">
        <v>252</v>
      </c>
      <c r="D97" t="s">
        <v>617</v>
      </c>
      <c r="I97" s="42">
        <v>44805</v>
      </c>
      <c r="J97" t="str">
        <f>VLOOKUP(K97,策划工作进度总表!$C$12:$H$179,6,FALSE)</f>
        <v>未开始</v>
      </c>
      <c r="K97" t="s">
        <v>346</v>
      </c>
      <c r="L97" t="str">
        <f>VLOOKUP(K97,策划工作进度总表!$C$12:$J$179,3,FALSE)</f>
        <v>未开始</v>
      </c>
      <c r="O97" t="str">
        <f>VLOOKUP(K97,策划工作进度总表!$C$12:$J$179,6,FALSE)</f>
        <v>未开始</v>
      </c>
      <c r="W97" s="42"/>
    </row>
    <row r="98" spans="3:23" x14ac:dyDescent="0.2">
      <c r="C98" s="77" t="s">
        <v>220</v>
      </c>
      <c r="D98" t="s">
        <v>617</v>
      </c>
      <c r="I98" s="42">
        <v>44805</v>
      </c>
      <c r="J98" t="str">
        <f>VLOOKUP(K98,策划工作进度总表!$C$12:$H$179,6,FALSE)</f>
        <v>完成</v>
      </c>
      <c r="K98" t="s">
        <v>349</v>
      </c>
      <c r="L98" t="str">
        <f>VLOOKUP(K98,策划工作进度总表!$C$12:$J$179,3,FALSE)</f>
        <v>完成</v>
      </c>
      <c r="M98" t="str">
        <f>VLOOKUP(K98,策划工作进度总表!$C$12:$J$179,4,FALSE)</f>
        <v>完成</v>
      </c>
      <c r="O98" t="str">
        <f>VLOOKUP(K98,策划工作进度总表!$C$12:$J$179,6,FALSE)</f>
        <v>完成</v>
      </c>
      <c r="W98" s="42"/>
    </row>
    <row r="99" spans="3:23" x14ac:dyDescent="0.2">
      <c r="C99" s="77" t="s">
        <v>223</v>
      </c>
      <c r="D99" t="s">
        <v>617</v>
      </c>
      <c r="I99" s="42">
        <v>44805</v>
      </c>
      <c r="J99" t="str">
        <f>VLOOKUP(K99,策划工作进度总表!$C$12:$H$179,6,FALSE)</f>
        <v>完成</v>
      </c>
      <c r="K99" t="s">
        <v>352</v>
      </c>
      <c r="L99" t="str">
        <f>VLOOKUP(K99,策划工作进度总表!$C$12:$J$179,3,FALSE)</f>
        <v>完成</v>
      </c>
      <c r="M99" t="str">
        <f>VLOOKUP(K99,策划工作进度总表!$C$12:$J$179,4,FALSE)</f>
        <v>完成</v>
      </c>
      <c r="N99" t="str">
        <f>VLOOKUP(K99,策划工作进度总表!$C$12:$J$179,5,FALSE)</f>
        <v>完成</v>
      </c>
      <c r="O99" t="str">
        <f>VLOOKUP(K99,策划工作进度总表!$C$12:$J$179,6,FALSE)</f>
        <v>完成</v>
      </c>
      <c r="P99" t="str">
        <f>VLOOKUP(K99,策划工作进度总表!$C$12:$J$179,7,FALSE)</f>
        <v>未开始</v>
      </c>
      <c r="Q99" t="str">
        <f>VLOOKUP(K99,策划工作进度总表!$C$12:$J$179,8,FALSE)</f>
        <v>未开始</v>
      </c>
      <c r="W99" s="42"/>
    </row>
    <row r="100" spans="3:23" x14ac:dyDescent="0.2">
      <c r="C100" s="77" t="s">
        <v>244</v>
      </c>
      <c r="D100" t="s">
        <v>617</v>
      </c>
      <c r="E100" s="85"/>
      <c r="I100" s="42">
        <v>44805</v>
      </c>
      <c r="J100" t="str">
        <f>VLOOKUP(K100,策划工作进度总表!$C$12:$H$179,6,FALSE)</f>
        <v>完成</v>
      </c>
      <c r="K100" t="s">
        <v>353</v>
      </c>
      <c r="L100" t="str">
        <f>VLOOKUP(K100,策划工作进度总表!$C$12:$J$179,3,FALSE)</f>
        <v>完成</v>
      </c>
      <c r="M100" t="str">
        <f>VLOOKUP(K100,策划工作进度总表!$C$12:$J$179,4,FALSE)</f>
        <v>完成</v>
      </c>
      <c r="N100" t="str">
        <f>VLOOKUP(K100,策划工作进度总表!$C$12:$J$179,5,FALSE)</f>
        <v>完成</v>
      </c>
      <c r="O100" t="str">
        <f>VLOOKUP(K100,策划工作进度总表!$C$12:$J$179,6,FALSE)</f>
        <v>完成</v>
      </c>
      <c r="P100" t="str">
        <f>VLOOKUP(K100,策划工作进度总表!$C$12:$J$179,7,FALSE)</f>
        <v>未开始</v>
      </c>
      <c r="Q100" t="str">
        <f>VLOOKUP(K100,策划工作进度总表!$C$12:$J$179,8,FALSE)</f>
        <v>未开始</v>
      </c>
      <c r="W100" s="42"/>
    </row>
    <row r="101" spans="3:23" x14ac:dyDescent="0.2">
      <c r="C101" t="s">
        <v>245</v>
      </c>
      <c r="D101" t="s">
        <v>617</v>
      </c>
      <c r="E101" s="85"/>
      <c r="F101" t="s">
        <v>619</v>
      </c>
      <c r="I101" s="42">
        <v>44805</v>
      </c>
      <c r="J101" t="str">
        <f>VLOOKUP(K101,策划工作进度总表!$C$12:$H$179,6,FALSE)</f>
        <v>未开始</v>
      </c>
      <c r="K101" t="s">
        <v>355</v>
      </c>
      <c r="L101" t="str">
        <f>VLOOKUP(K101,策划工作进度总表!$C$12:$J$179,3,FALSE)</f>
        <v>未开始</v>
      </c>
      <c r="M101" t="str">
        <f>VLOOKUP(K101,策划工作进度总表!$C$12:$J$179,4,FALSE)</f>
        <v>未开始</v>
      </c>
      <c r="N101" t="str">
        <f>VLOOKUP(K101,策划工作进度总表!$C$12:$J$179,5,FALSE)</f>
        <v>未开始</v>
      </c>
      <c r="O101" t="str">
        <f>VLOOKUP(K101,策划工作进度总表!$C$12:$J$179,6,FALSE)</f>
        <v>未开始</v>
      </c>
      <c r="P101" t="str">
        <f>VLOOKUP(K101,策划工作进度总表!$C$12:$J$179,7,FALSE)</f>
        <v>未开始</v>
      </c>
      <c r="Q101" t="str">
        <f>VLOOKUP(K101,策划工作进度总表!$C$12:$J$179,8,FALSE)</f>
        <v>未开始</v>
      </c>
      <c r="W101" s="42"/>
    </row>
    <row r="102" spans="3:23" x14ac:dyDescent="0.2">
      <c r="C102" t="s">
        <v>246</v>
      </c>
      <c r="E102" s="85"/>
      <c r="I102" s="42">
        <v>44805</v>
      </c>
      <c r="J102" t="str">
        <f>VLOOKUP(K102,策划工作进度总表!$C$12:$H$179,6,FALSE)</f>
        <v>进行中</v>
      </c>
      <c r="K102" t="s">
        <v>356</v>
      </c>
      <c r="L102" t="str">
        <f>VLOOKUP(K102,策划工作进度总表!$C$12:$J$179,3,FALSE)</f>
        <v>完成</v>
      </c>
      <c r="M102" t="str">
        <f>VLOOKUP(K102,策划工作进度总表!$C$12:$J$179,4,FALSE)</f>
        <v>完成</v>
      </c>
      <c r="N102" t="str">
        <f>VLOOKUP(K102,策划工作进度总表!$C$12:$J$179,5,FALSE)</f>
        <v>完成</v>
      </c>
      <c r="O102" t="str">
        <f>VLOOKUP(K102,策划工作进度总表!$C$12:$J$179,6,FALSE)</f>
        <v>进行中</v>
      </c>
      <c r="P102" t="str">
        <f>VLOOKUP(K102,策划工作进度总表!$C$12:$J$179,7,FALSE)</f>
        <v>未开始</v>
      </c>
      <c r="Q102" t="str">
        <f>VLOOKUP(K102,策划工作进度总表!$C$12:$J$179,8,FALSE)</f>
        <v>未开始</v>
      </c>
      <c r="W102" s="42"/>
    </row>
    <row r="103" spans="3:23" x14ac:dyDescent="0.2">
      <c r="C103" t="s">
        <v>209</v>
      </c>
      <c r="D103" t="s">
        <v>617</v>
      </c>
      <c r="I103" s="42">
        <v>44805</v>
      </c>
      <c r="J103" t="str">
        <f>VLOOKUP(K103,策划工作进度总表!$C$12:$H$179,6,FALSE)</f>
        <v>进行中</v>
      </c>
      <c r="K103" t="s">
        <v>357</v>
      </c>
      <c r="L103" t="str">
        <f>VLOOKUP(K103,策划工作进度总表!$C$12:$J$179,3,FALSE)</f>
        <v>完成</v>
      </c>
      <c r="M103" t="str">
        <f>VLOOKUP(K103,策划工作进度总表!$C$12:$J$179,4,FALSE)</f>
        <v>完成</v>
      </c>
      <c r="N103" t="str">
        <f>VLOOKUP(K103,策划工作进度总表!$C$12:$J$179,5,FALSE)</f>
        <v>完成</v>
      </c>
      <c r="O103" t="str">
        <f>VLOOKUP(K103,策划工作进度总表!$C$12:$J$179,6,FALSE)</f>
        <v>进行中</v>
      </c>
      <c r="P103" t="str">
        <f>VLOOKUP(K103,策划工作进度总表!$C$12:$J$179,7,FALSE)</f>
        <v>未开始</v>
      </c>
      <c r="Q103" t="str">
        <f>VLOOKUP(K103,策划工作进度总表!$C$12:$J$179,8,FALSE)</f>
        <v>未开始</v>
      </c>
      <c r="W103" s="42"/>
    </row>
    <row r="104" spans="3:23" x14ac:dyDescent="0.2">
      <c r="C104" t="s">
        <v>224</v>
      </c>
      <c r="D104" t="s">
        <v>617</v>
      </c>
      <c r="I104" s="42">
        <v>44805</v>
      </c>
      <c r="J104" t="str">
        <f>VLOOKUP(K104,策划工作进度总表!$C$12:$H$179,6,FALSE)</f>
        <v>未开始</v>
      </c>
      <c r="K104" t="s">
        <v>358</v>
      </c>
      <c r="L104" t="str">
        <f>VLOOKUP(K104,策划工作进度总表!$C$12:$J$179,3,FALSE)</f>
        <v>完成</v>
      </c>
      <c r="M104" t="str">
        <f>VLOOKUP(K104,策划工作进度总表!$C$12:$J$179,4,FALSE)</f>
        <v>完成</v>
      </c>
      <c r="N104" t="str">
        <f>VLOOKUP(K104,策划工作进度总表!$C$12:$J$179,5,FALSE)</f>
        <v>完成</v>
      </c>
      <c r="O104" t="str">
        <f>VLOOKUP(K104,策划工作进度总表!$C$12:$J$179,6,FALSE)</f>
        <v>未开始</v>
      </c>
      <c r="P104" t="str">
        <f>VLOOKUP(K104,策划工作进度总表!$C$12:$J$179,7,FALSE)</f>
        <v>未开始</v>
      </c>
      <c r="Q104" t="str">
        <f>VLOOKUP(K104,策划工作进度总表!$C$12:$J$179,8,FALSE)</f>
        <v>未开始</v>
      </c>
      <c r="W104" s="42"/>
    </row>
    <row r="105" spans="3:23" x14ac:dyDescent="0.2">
      <c r="C105" t="s">
        <v>254</v>
      </c>
      <c r="D105" t="s">
        <v>617</v>
      </c>
      <c r="I105" s="42">
        <v>44805</v>
      </c>
      <c r="J105" t="str">
        <f>VLOOKUP(K105,策划工作进度总表!$C$12:$H$179,6,FALSE)</f>
        <v>未开始</v>
      </c>
      <c r="K105" t="s">
        <v>359</v>
      </c>
      <c r="L105" t="str">
        <f>VLOOKUP(K105,策划工作进度总表!$C$12:$J$179,3,FALSE)</f>
        <v>完成</v>
      </c>
      <c r="M105" t="str">
        <f>VLOOKUP(K105,策划工作进度总表!$C$12:$J$179,4,FALSE)</f>
        <v>完成</v>
      </c>
      <c r="O105" t="str">
        <f>VLOOKUP(K105,策划工作进度总表!$C$12:$J$179,6,FALSE)</f>
        <v>未开始</v>
      </c>
      <c r="W105" s="42"/>
    </row>
    <row r="106" spans="3:23" x14ac:dyDescent="0.2">
      <c r="C106" t="s">
        <v>249</v>
      </c>
      <c r="D106" t="s">
        <v>617</v>
      </c>
      <c r="I106" s="42">
        <v>44805</v>
      </c>
      <c r="J106" t="str">
        <f>VLOOKUP(K106,策划工作进度总表!$C$12:$H$179,6,FALSE)</f>
        <v>未开始</v>
      </c>
      <c r="K106" t="s">
        <v>360</v>
      </c>
      <c r="L106" t="str">
        <f>VLOOKUP(K106,策划工作进度总表!$C$12:$J$179,3,FALSE)</f>
        <v>完成</v>
      </c>
      <c r="M106" t="str">
        <f>VLOOKUP(K106,策划工作进度总表!$C$12:$J$179,4,FALSE)</f>
        <v>完成</v>
      </c>
      <c r="O106" t="str">
        <f>VLOOKUP(K106,策划工作进度总表!$C$12:$J$179,6,FALSE)</f>
        <v>未开始</v>
      </c>
      <c r="W106" s="42"/>
    </row>
    <row r="107" spans="3:23" x14ac:dyDescent="0.2">
      <c r="C107" t="s">
        <v>227</v>
      </c>
      <c r="D107" t="s">
        <v>617</v>
      </c>
      <c r="I107" s="42">
        <v>44805</v>
      </c>
      <c r="J107" t="str">
        <f>VLOOKUP(K107,策划工作进度总表!$C$12:$H$179,6,FALSE)</f>
        <v>未开始</v>
      </c>
      <c r="K107" t="s">
        <v>361</v>
      </c>
      <c r="L107" t="str">
        <f>VLOOKUP(K107,策划工作进度总表!$C$12:$J$179,3,FALSE)</f>
        <v>完成</v>
      </c>
      <c r="M107" t="str">
        <f>VLOOKUP(K107,策划工作进度总表!$C$12:$J$179,4,FALSE)</f>
        <v>完成</v>
      </c>
      <c r="O107" t="str">
        <f>VLOOKUP(K107,策划工作进度总表!$C$12:$J$179,6,FALSE)</f>
        <v>未开始</v>
      </c>
      <c r="W107" s="42"/>
    </row>
    <row r="108" spans="3:23" x14ac:dyDescent="0.2">
      <c r="C108" t="s">
        <v>226</v>
      </c>
      <c r="D108" t="s">
        <v>617</v>
      </c>
      <c r="I108" s="42">
        <v>44805</v>
      </c>
      <c r="J108" t="str">
        <f>VLOOKUP(K108,策划工作进度总表!$C$12:$H$179,6,FALSE)</f>
        <v>完成</v>
      </c>
      <c r="K108" t="s">
        <v>362</v>
      </c>
      <c r="L108" t="str">
        <f>VLOOKUP(K108,策划工作进度总表!$C$12:$J$179,3,FALSE)</f>
        <v>完成</v>
      </c>
      <c r="M108" t="str">
        <f>VLOOKUP(K108,策划工作进度总表!$C$12:$J$179,4,FALSE)</f>
        <v>完成</v>
      </c>
      <c r="O108" t="str">
        <f>VLOOKUP(K108,策划工作进度总表!$C$12:$J$179,6,FALSE)</f>
        <v>完成</v>
      </c>
      <c r="W108" s="42"/>
    </row>
    <row r="109" spans="3:23" x14ac:dyDescent="0.2">
      <c r="C109" t="s">
        <v>225</v>
      </c>
      <c r="D109" t="s">
        <v>617</v>
      </c>
      <c r="I109" s="42">
        <v>44805</v>
      </c>
      <c r="J109" t="str">
        <f>VLOOKUP(K109,策划工作进度总表!$C$12:$H$179,6,FALSE)</f>
        <v>未开始</v>
      </c>
      <c r="K109" t="s">
        <v>363</v>
      </c>
      <c r="L109" t="str">
        <f>VLOOKUP(K109,策划工作进度总表!$C$12:$J$179,3,FALSE)</f>
        <v>未开始</v>
      </c>
      <c r="M109" t="str">
        <f>VLOOKUP(K109,策划工作进度总表!$C$12:$J$179,4,FALSE)</f>
        <v>未开始</v>
      </c>
      <c r="N109" t="str">
        <f>VLOOKUP(K109,策划工作进度总表!$C$12:$J$179,5,FALSE)</f>
        <v>未开始</v>
      </c>
      <c r="O109" t="str">
        <f>VLOOKUP(K109,策划工作进度总表!$C$12:$J$179,6,FALSE)</f>
        <v>未开始</v>
      </c>
      <c r="P109" t="str">
        <f>VLOOKUP(K109,策划工作进度总表!$C$12:$J$179,7,FALSE)</f>
        <v>未开始</v>
      </c>
      <c r="Q109" t="str">
        <f>VLOOKUP(K109,策划工作进度总表!$C$12:$J$179,8,FALSE)</f>
        <v>未开始</v>
      </c>
      <c r="W109" s="42"/>
    </row>
    <row r="110" spans="3:23" x14ac:dyDescent="0.2">
      <c r="C110" t="s">
        <v>197</v>
      </c>
      <c r="D110" t="s">
        <v>617</v>
      </c>
      <c r="I110" s="42">
        <v>44805</v>
      </c>
      <c r="J110" t="str">
        <f>VLOOKUP(K110,策划工作进度总表!$C$12:$H$179,6,FALSE)</f>
        <v>完成</v>
      </c>
      <c r="K110" t="s">
        <v>365</v>
      </c>
      <c r="L110" t="str">
        <f>VLOOKUP(K110,策划工作进度总表!$C$12:$J$179,3,FALSE)</f>
        <v>完成</v>
      </c>
      <c r="M110" t="str">
        <f>VLOOKUP(K110,策划工作进度总表!$C$12:$J$179,4,FALSE)</f>
        <v>完成</v>
      </c>
      <c r="N110" t="str">
        <f>VLOOKUP(K110,策划工作进度总表!$C$12:$J$179,5,FALSE)</f>
        <v>未开始</v>
      </c>
      <c r="O110" t="str">
        <f>VLOOKUP(K110,策划工作进度总表!$C$12:$J$179,6,FALSE)</f>
        <v>完成</v>
      </c>
      <c r="P110" t="str">
        <f>VLOOKUP(K110,策划工作进度总表!$C$12:$J$179,7,FALSE)</f>
        <v>未开始</v>
      </c>
      <c r="Q110" t="str">
        <f>VLOOKUP(K110,策划工作进度总表!$C$12:$J$179,8,FALSE)</f>
        <v>未开始</v>
      </c>
      <c r="W110" s="42"/>
    </row>
    <row r="111" spans="3:23" x14ac:dyDescent="0.2">
      <c r="C111" t="s">
        <v>62</v>
      </c>
      <c r="D111" t="s">
        <v>617</v>
      </c>
      <c r="I111" s="42">
        <v>44805</v>
      </c>
      <c r="J111" t="str">
        <f>VLOOKUP(K111,策划工作进度总表!$C$12:$H$179,6,FALSE)</f>
        <v>未开始</v>
      </c>
      <c r="K111" t="s">
        <v>369</v>
      </c>
      <c r="L111" t="str">
        <f>VLOOKUP(K111,策划工作进度总表!$C$12:$J$179,3,FALSE)</f>
        <v>未开始</v>
      </c>
      <c r="M111" t="str">
        <f>VLOOKUP(K111,策划工作进度总表!$C$12:$J$179,4,FALSE)</f>
        <v>未开始</v>
      </c>
      <c r="N111" t="str">
        <f>VLOOKUP(K111,策划工作进度总表!$C$12:$J$179,5,FALSE)</f>
        <v>未开始</v>
      </c>
      <c r="O111" t="str">
        <f>VLOOKUP(K111,策划工作进度总表!$C$12:$J$179,6,FALSE)</f>
        <v>未开始</v>
      </c>
      <c r="P111" t="str">
        <f>VLOOKUP(K111,策划工作进度总表!$C$12:$J$179,7,FALSE)</f>
        <v>未开始</v>
      </c>
      <c r="Q111" t="str">
        <f>VLOOKUP(K111,策划工作进度总表!$C$12:$J$179,8,FALSE)</f>
        <v>未开始</v>
      </c>
      <c r="W111" s="42"/>
    </row>
    <row r="112" spans="3:23" x14ac:dyDescent="0.2">
      <c r="C112" t="s">
        <v>217</v>
      </c>
      <c r="D112" t="s">
        <v>617</v>
      </c>
      <c r="I112" s="42">
        <v>44805</v>
      </c>
      <c r="J112" t="str">
        <f>VLOOKUP(K112,策划工作进度总表!$C$12:$H$179,6,FALSE)</f>
        <v>完成</v>
      </c>
      <c r="K112" t="s">
        <v>370</v>
      </c>
      <c r="L112" t="str">
        <f>VLOOKUP(K112,策划工作进度总表!$C$12:$J$179,3,FALSE)</f>
        <v>完成</v>
      </c>
      <c r="M112" t="str">
        <f>VLOOKUP(K112,策划工作进度总表!$C$12:$J$179,4,FALSE)</f>
        <v>完成</v>
      </c>
      <c r="N112" t="str">
        <f>VLOOKUP(K112,策划工作进度总表!$C$12:$J$179,5,FALSE)</f>
        <v>完成</v>
      </c>
      <c r="O112" t="str">
        <f>VLOOKUP(K112,策划工作进度总表!$C$12:$J$179,6,FALSE)</f>
        <v>完成</v>
      </c>
      <c r="P112" t="str">
        <f>VLOOKUP(K112,策划工作进度总表!$C$12:$J$179,7,FALSE)</f>
        <v>未开始</v>
      </c>
      <c r="Q112" t="str">
        <f>VLOOKUP(K112,策划工作进度总表!$C$12:$J$179,8,FALSE)</f>
        <v>未开始</v>
      </c>
      <c r="W112" s="42"/>
    </row>
    <row r="113" spans="3:23" x14ac:dyDescent="0.2">
      <c r="C113" t="s">
        <v>213</v>
      </c>
      <c r="D113" t="s">
        <v>617</v>
      </c>
      <c r="I113" s="42">
        <v>44805</v>
      </c>
      <c r="J113" t="str">
        <f>VLOOKUP(K113,策划工作进度总表!$C$12:$H$179,6,FALSE)</f>
        <v>未开始</v>
      </c>
      <c r="K113" t="s">
        <v>372</v>
      </c>
      <c r="L113" t="str">
        <f>VLOOKUP(K113,策划工作进度总表!$C$12:$J$179,3,FALSE)</f>
        <v>未开始</v>
      </c>
      <c r="M113" t="str">
        <f>VLOOKUP(K113,策划工作进度总表!$C$12:$J$179,4,FALSE)</f>
        <v>未开始</v>
      </c>
      <c r="N113" t="str">
        <f>VLOOKUP(K113,策划工作进度总表!$C$12:$J$179,5,FALSE)</f>
        <v>未开始</v>
      </c>
      <c r="O113" t="str">
        <f>VLOOKUP(K113,策划工作进度总表!$C$12:$J$179,6,FALSE)</f>
        <v>未开始</v>
      </c>
      <c r="P113" t="str">
        <f>VLOOKUP(K113,策划工作进度总表!$C$12:$J$179,7,FALSE)</f>
        <v>未开始</v>
      </c>
      <c r="Q113" t="str">
        <f>VLOOKUP(K113,策划工作进度总表!$C$12:$J$179,8,FALSE)</f>
        <v>未开始</v>
      </c>
      <c r="W113" s="42"/>
    </row>
    <row r="114" spans="3:23" x14ac:dyDescent="0.2">
      <c r="C114" t="s">
        <v>618</v>
      </c>
      <c r="D114" t="s">
        <v>617</v>
      </c>
      <c r="I114" s="42">
        <v>44805</v>
      </c>
      <c r="J114" t="str">
        <f>VLOOKUP(K114,策划工作进度总表!$C$12:$H$179,6,FALSE)</f>
        <v>未开始</v>
      </c>
      <c r="K114" t="s">
        <v>373</v>
      </c>
      <c r="L114" t="str">
        <f>VLOOKUP(K114,策划工作进度总表!$C$12:$J$179,3,FALSE)</f>
        <v>未开始</v>
      </c>
      <c r="M114" t="str">
        <f>VLOOKUP(K114,策划工作进度总表!$C$12:$J$179,4,FALSE)</f>
        <v>未开始</v>
      </c>
      <c r="N114" t="str">
        <f>VLOOKUP(K114,策划工作进度总表!$C$12:$J$179,5,FALSE)</f>
        <v>未开始</v>
      </c>
      <c r="O114" t="str">
        <f>VLOOKUP(K114,策划工作进度总表!$C$12:$J$179,6,FALSE)</f>
        <v>未开始</v>
      </c>
      <c r="P114" t="str">
        <f>VLOOKUP(K114,策划工作进度总表!$C$12:$J$179,7,FALSE)</f>
        <v>未开始</v>
      </c>
      <c r="Q114" t="str">
        <f>VLOOKUP(K114,策划工作进度总表!$C$12:$J$179,8,FALSE)</f>
        <v>未开始</v>
      </c>
      <c r="W114" s="42"/>
    </row>
    <row r="115" spans="3:23" x14ac:dyDescent="0.2">
      <c r="C115" t="s">
        <v>250</v>
      </c>
      <c r="D115" t="s">
        <v>617</v>
      </c>
      <c r="I115" s="42">
        <v>44805</v>
      </c>
      <c r="J115" t="str">
        <f>VLOOKUP(K115,策划工作进度总表!$C$12:$H$179,6,FALSE)</f>
        <v>未开始</v>
      </c>
      <c r="K115" t="s">
        <v>374</v>
      </c>
      <c r="L115" t="str">
        <f>VLOOKUP(K115,策划工作进度总表!$C$12:$J$179,3,FALSE)</f>
        <v>未开始</v>
      </c>
      <c r="M115" t="str">
        <f>VLOOKUP(K115,策划工作进度总表!$C$12:$J$179,4,FALSE)</f>
        <v>未开始</v>
      </c>
      <c r="N115" t="str">
        <f>VLOOKUP(K115,策划工作进度总表!$C$12:$J$179,5,FALSE)</f>
        <v>未开始</v>
      </c>
      <c r="O115" t="str">
        <f>VLOOKUP(K115,策划工作进度总表!$C$12:$J$179,6,FALSE)</f>
        <v>未开始</v>
      </c>
      <c r="P115" t="str">
        <f>VLOOKUP(K115,策划工作进度总表!$C$12:$J$179,7,FALSE)</f>
        <v>未开始</v>
      </c>
      <c r="Q115" t="str">
        <f>VLOOKUP(K115,策划工作进度总表!$C$12:$J$179,8,FALSE)</f>
        <v>未开始</v>
      </c>
      <c r="W115" s="42"/>
    </row>
    <row r="116" spans="3:23" x14ac:dyDescent="0.2">
      <c r="D116" t="s">
        <v>617</v>
      </c>
      <c r="I116" s="42">
        <v>44805</v>
      </c>
      <c r="J116" t="str">
        <f>VLOOKUP(K116,策划工作进度总表!$C$12:$H$179,6,FALSE)</f>
        <v>未开始</v>
      </c>
      <c r="K116" t="s">
        <v>375</v>
      </c>
      <c r="L116" t="str">
        <f>VLOOKUP(K116,策划工作进度总表!$C$12:$J$179,3,FALSE)</f>
        <v>未开始</v>
      </c>
      <c r="M116" t="str">
        <f>VLOOKUP(K116,策划工作进度总表!$C$12:$J$179,4,FALSE)</f>
        <v>未开始</v>
      </c>
      <c r="N116" t="str">
        <f>VLOOKUP(K116,策划工作进度总表!$C$12:$J$179,5,FALSE)</f>
        <v>未开始</v>
      </c>
      <c r="O116" t="str">
        <f>VLOOKUP(K116,策划工作进度总表!$C$12:$J$179,6,FALSE)</f>
        <v>未开始</v>
      </c>
      <c r="P116" t="str">
        <f>VLOOKUP(K116,策划工作进度总表!$C$12:$J$179,7,FALSE)</f>
        <v>未开始</v>
      </c>
      <c r="Q116" t="str">
        <f>VLOOKUP(K116,策划工作进度总表!$C$12:$J$179,8,FALSE)</f>
        <v>未开始</v>
      </c>
      <c r="W116" s="42"/>
    </row>
    <row r="117" spans="3:23" x14ac:dyDescent="0.2">
      <c r="C117" t="s">
        <v>271</v>
      </c>
      <c r="D117" t="s">
        <v>617</v>
      </c>
      <c r="I117" s="42">
        <v>44805</v>
      </c>
      <c r="J117" t="str">
        <f>VLOOKUP(K117,策划工作进度总表!$C$12:$H$179,6,FALSE)</f>
        <v>未开始</v>
      </c>
      <c r="K117" t="s">
        <v>376</v>
      </c>
      <c r="L117" t="str">
        <f>VLOOKUP(K117,策划工作进度总表!$C$12:$J$179,3,FALSE)</f>
        <v>完成</v>
      </c>
      <c r="M117" t="str">
        <f>VLOOKUP(K117,策划工作进度总表!$C$12:$J$179,4,FALSE)</f>
        <v>未开始</v>
      </c>
      <c r="N117" t="str">
        <f>VLOOKUP(K117,策划工作进度总表!$C$12:$J$179,5,FALSE)</f>
        <v>完成</v>
      </c>
      <c r="O117" t="str">
        <f>VLOOKUP(K117,策划工作进度总表!$C$12:$J$179,6,FALSE)</f>
        <v>未开始</v>
      </c>
      <c r="P117" t="str">
        <f>VLOOKUP(K117,策划工作进度总表!$C$12:$J$179,7,FALSE)</f>
        <v>完成</v>
      </c>
      <c r="Q117" t="str">
        <f>VLOOKUP(K117,策划工作进度总表!$C$12:$J$179,8,FALSE)</f>
        <v>未开始</v>
      </c>
      <c r="W117" s="42"/>
    </row>
    <row r="118" spans="3:23" x14ac:dyDescent="0.2">
      <c r="C118" t="s">
        <v>273</v>
      </c>
      <c r="D118" t="s">
        <v>617</v>
      </c>
      <c r="I118" s="42">
        <v>44805</v>
      </c>
      <c r="J118" t="str">
        <f>VLOOKUP(K118,策划工作进度总表!$C$12:$H$179,6,FALSE)</f>
        <v>进行中</v>
      </c>
      <c r="K118" t="s">
        <v>377</v>
      </c>
      <c r="L118" t="str">
        <f>VLOOKUP(K118,策划工作进度总表!$C$12:$J$179,3,FALSE)</f>
        <v>完成</v>
      </c>
      <c r="M118" t="str">
        <f>VLOOKUP(K118,策划工作进度总表!$C$12:$J$179,4,FALSE)</f>
        <v>进行中</v>
      </c>
      <c r="O118" t="str">
        <f>VLOOKUP(K118,策划工作进度总表!$C$12:$J$179,6,FALSE)</f>
        <v>进行中</v>
      </c>
      <c r="W118" s="42"/>
    </row>
    <row r="119" spans="3:23" x14ac:dyDescent="0.2">
      <c r="C119" t="s">
        <v>277</v>
      </c>
      <c r="D119" t="s">
        <v>617</v>
      </c>
      <c r="I119" s="42">
        <v>44805</v>
      </c>
      <c r="J119" t="str">
        <f>VLOOKUP(K119,策划工作进度总表!$C$12:$H$179,6,FALSE)</f>
        <v>未开始</v>
      </c>
      <c r="K119" t="s">
        <v>378</v>
      </c>
      <c r="L119" t="str">
        <f>VLOOKUP(K119,策划工作进度总表!$C$12:$J$179,3,FALSE)</f>
        <v>未开始</v>
      </c>
      <c r="M119" t="str">
        <f>VLOOKUP(K119,策划工作进度总表!$C$12:$J$179,4,FALSE)</f>
        <v>未开始</v>
      </c>
      <c r="O119" t="str">
        <f>VLOOKUP(K119,策划工作进度总表!$C$12:$J$179,6,FALSE)</f>
        <v>未开始</v>
      </c>
      <c r="W119" s="42"/>
    </row>
    <row r="120" spans="3:23" x14ac:dyDescent="0.2">
      <c r="C120" t="s">
        <v>274</v>
      </c>
      <c r="E120" s="85"/>
      <c r="I120" s="42">
        <v>44805</v>
      </c>
      <c r="J120" t="str">
        <f>VLOOKUP(K120,策划工作进度总表!$C$12:$H$179,6,FALSE)</f>
        <v>进行中</v>
      </c>
      <c r="K120" t="s">
        <v>381</v>
      </c>
      <c r="L120" t="str">
        <f>VLOOKUP(K120,策划工作进度总表!$C$12:$J$179,3,FALSE)</f>
        <v>完成</v>
      </c>
      <c r="M120" t="str">
        <f>VLOOKUP(K120,策划工作进度总表!$C$12:$J$179,4,FALSE)</f>
        <v>进行中</v>
      </c>
      <c r="O120" t="str">
        <f>VLOOKUP(K120,策划工作进度总表!$C$12:$J$179,6,FALSE)</f>
        <v>进行中</v>
      </c>
      <c r="W120" s="42"/>
    </row>
    <row r="121" spans="3:23" x14ac:dyDescent="0.2">
      <c r="E121" s="85"/>
      <c r="I121" s="42">
        <v>44805</v>
      </c>
      <c r="J121" t="str">
        <f>VLOOKUP(K121,策划工作进度总表!$C$12:$H$179,6,FALSE)</f>
        <v>未开始</v>
      </c>
      <c r="K121" t="s">
        <v>383</v>
      </c>
      <c r="L121" t="str">
        <f>VLOOKUP(K121,策划工作进度总表!$C$12:$J$179,3,FALSE)</f>
        <v>完成</v>
      </c>
      <c r="M121" t="str">
        <f>VLOOKUP(K121,策划工作进度总表!$C$12:$J$179,4,FALSE)</f>
        <v>完成</v>
      </c>
      <c r="N121" t="str">
        <f>VLOOKUP(K121,策划工作进度总表!$C$12:$J$179,5,FALSE)</f>
        <v>完成</v>
      </c>
      <c r="O121" t="str">
        <f>VLOOKUP(K121,策划工作进度总表!$C$12:$J$179,6,FALSE)</f>
        <v>未开始</v>
      </c>
      <c r="P121" t="str">
        <f>VLOOKUP(K121,策划工作进度总表!$C$12:$J$179,7,FALSE)</f>
        <v>未开始</v>
      </c>
      <c r="Q121" t="str">
        <f>VLOOKUP(K121,策划工作进度总表!$C$12:$J$179,8,FALSE)</f>
        <v>未开始</v>
      </c>
      <c r="W121" s="42"/>
    </row>
    <row r="122" spans="3:23" x14ac:dyDescent="0.2">
      <c r="C122" t="s">
        <v>201</v>
      </c>
      <c r="D122" t="s">
        <v>617</v>
      </c>
      <c r="I122" s="42">
        <v>44896</v>
      </c>
      <c r="J122" t="str">
        <f>VLOOKUP(K122,策划工作进度总表!$C$12:$H$179,6,FALSE)</f>
        <v>未开始</v>
      </c>
      <c r="K122" t="s">
        <v>97</v>
      </c>
      <c r="L122" t="str">
        <f>VLOOKUP(K122,策划工作进度总表!$C$12:$J$179,3,FALSE)</f>
        <v>未开始</v>
      </c>
      <c r="M122" t="str">
        <f>VLOOKUP(K122,策划工作进度总表!$C$12:$J$179,4,FALSE)</f>
        <v>未开始</v>
      </c>
      <c r="O122" t="str">
        <f>VLOOKUP(K122,策划工作进度总表!$C$12:$J$179,6,FALSE)</f>
        <v>未开始</v>
      </c>
      <c r="W122" s="42"/>
    </row>
    <row r="123" spans="3:23" x14ac:dyDescent="0.2">
      <c r="C123" t="s">
        <v>281</v>
      </c>
      <c r="D123" t="s">
        <v>617</v>
      </c>
      <c r="I123" s="42">
        <v>44896</v>
      </c>
      <c r="J123" t="str">
        <f>VLOOKUP(K123,策划工作进度总表!$C$12:$H$179,6,FALSE)</f>
        <v>未开始</v>
      </c>
      <c r="K123" t="s">
        <v>354</v>
      </c>
      <c r="L123" t="str">
        <f>VLOOKUP(K123,策划工作进度总表!$C$12:$J$179,3,FALSE)</f>
        <v>未开始</v>
      </c>
      <c r="M123" t="str">
        <f>VLOOKUP(K123,策划工作进度总表!$C$12:$J$179,4,FALSE)</f>
        <v>未开始</v>
      </c>
      <c r="N123" t="str">
        <f>VLOOKUP(K123,策划工作进度总表!$C$12:$J$179,5,FALSE)</f>
        <v>完成</v>
      </c>
      <c r="O123" t="str">
        <f>VLOOKUP(K123,策划工作进度总表!$C$12:$J$179,6,FALSE)</f>
        <v>未开始</v>
      </c>
      <c r="P123" t="str">
        <f>VLOOKUP(K123,策划工作进度总表!$C$12:$J$179,7,FALSE)</f>
        <v>未开始</v>
      </c>
      <c r="Q123" t="str">
        <f>VLOOKUP(K123,策划工作进度总表!$C$12:$J$179,8,FALSE)</f>
        <v>未开始</v>
      </c>
      <c r="W123" s="42"/>
    </row>
    <row r="124" spans="3:23" x14ac:dyDescent="0.2">
      <c r="C124" t="s">
        <v>282</v>
      </c>
      <c r="D124" t="s">
        <v>617</v>
      </c>
      <c r="I124" s="42">
        <v>44896</v>
      </c>
      <c r="J124" t="str">
        <f>VLOOKUP(K124,策划工作进度总表!$C$12:$H$179,6,FALSE)</f>
        <v>未开始</v>
      </c>
      <c r="K124" t="s">
        <v>368</v>
      </c>
      <c r="L124" t="str">
        <f>VLOOKUP(K124,策划工作进度总表!$C$12:$J$179,3,FALSE)</f>
        <v>未开始</v>
      </c>
      <c r="M124" t="str">
        <f>VLOOKUP(K124,策划工作进度总表!$C$12:$J$179,4,FALSE)</f>
        <v>未开始</v>
      </c>
      <c r="O124" t="str">
        <f>VLOOKUP(K124,策划工作进度总表!$C$12:$J$179,6,FALSE)</f>
        <v>未开始</v>
      </c>
      <c r="W124" s="42"/>
    </row>
    <row r="125" spans="3:23" x14ac:dyDescent="0.2">
      <c r="C125" t="s">
        <v>283</v>
      </c>
      <c r="D125" t="s">
        <v>617</v>
      </c>
      <c r="I125" s="42">
        <v>44896</v>
      </c>
      <c r="J125" t="str">
        <f>VLOOKUP(K125,策划工作进度总表!$C$12:$H$179,6,FALSE)</f>
        <v>完成</v>
      </c>
      <c r="K125" t="s">
        <v>379</v>
      </c>
      <c r="L125" t="str">
        <f>VLOOKUP(K125,策划工作进度总表!$C$12:$J$179,3,FALSE)</f>
        <v>完成</v>
      </c>
      <c r="M125" t="str">
        <f>VLOOKUP(K125,策划工作进度总表!$C$12:$J$179,4,FALSE)</f>
        <v>完成</v>
      </c>
      <c r="O125" t="str">
        <f>VLOOKUP(K125,策划工作进度总表!$C$12:$J$179,6,FALSE)</f>
        <v>完成</v>
      </c>
      <c r="W125" s="42"/>
    </row>
    <row r="126" spans="3:23" x14ac:dyDescent="0.2">
      <c r="C126" t="s">
        <v>284</v>
      </c>
      <c r="D126" t="s">
        <v>617</v>
      </c>
      <c r="I126" s="42">
        <v>44896</v>
      </c>
      <c r="J126" t="str">
        <f>VLOOKUP(K126,策划工作进度总表!$C$12:$H$179,6,FALSE)</f>
        <v>完成</v>
      </c>
      <c r="K126" t="s">
        <v>380</v>
      </c>
      <c r="L126" t="str">
        <f>VLOOKUP(K126,策划工作进度总表!$C$12:$J$179,3,FALSE)</f>
        <v>完成</v>
      </c>
      <c r="M126" t="str">
        <f>VLOOKUP(K126,策划工作进度总表!$C$12:$J$179,4,FALSE)</f>
        <v>完成</v>
      </c>
      <c r="O126" t="str">
        <f>VLOOKUP(K126,策划工作进度总表!$C$12:$J$179,6,FALSE)</f>
        <v>完成</v>
      </c>
      <c r="W126" s="42"/>
    </row>
    <row r="127" spans="3:23" x14ac:dyDescent="0.2">
      <c r="C127" t="s">
        <v>275</v>
      </c>
      <c r="D127" t="s">
        <v>617</v>
      </c>
      <c r="I127" s="42">
        <v>44896</v>
      </c>
      <c r="J127" t="str">
        <f>VLOOKUP(K127,策划工作进度总表!$C$12:$H$179,6,FALSE)</f>
        <v>完成</v>
      </c>
      <c r="K127" t="s">
        <v>384</v>
      </c>
      <c r="L127" t="str">
        <f>VLOOKUP(K127,策划工作进度总表!$C$12:$J$179,3,FALSE)</f>
        <v>完成</v>
      </c>
      <c r="M127" t="str">
        <f>VLOOKUP(K127,策划工作进度总表!$C$12:$J$179,4,FALSE)</f>
        <v>完成</v>
      </c>
      <c r="N127" t="str">
        <f>VLOOKUP(K127,策划工作进度总表!$C$12:$J$179,5,FALSE)</f>
        <v>未开始</v>
      </c>
      <c r="O127" t="str">
        <f>VLOOKUP(K127,策划工作进度总表!$C$12:$J$179,6,FALSE)</f>
        <v>完成</v>
      </c>
      <c r="P127" t="str">
        <f>VLOOKUP(K127,策划工作进度总表!$C$12:$J$179,7,FALSE)</f>
        <v>未开始</v>
      </c>
      <c r="Q127" t="str">
        <f>VLOOKUP(K127,策划工作进度总表!$C$12:$J$179,8,FALSE)</f>
        <v>未开始</v>
      </c>
      <c r="W127" s="42"/>
    </row>
    <row r="128" spans="3:23" x14ac:dyDescent="0.2">
      <c r="C128" t="s">
        <v>269</v>
      </c>
      <c r="D128" t="s">
        <v>617</v>
      </c>
      <c r="I128" s="42">
        <v>44896</v>
      </c>
      <c r="J128" t="str">
        <f>VLOOKUP(K128,策划工作进度总表!$C$12:$H$179,6,FALSE)</f>
        <v>未开始</v>
      </c>
      <c r="K128" t="s">
        <v>385</v>
      </c>
      <c r="L128" t="str">
        <f>VLOOKUP(K128,策划工作进度总表!$C$12:$J$179,3,FALSE)</f>
        <v>未开始</v>
      </c>
      <c r="M128">
        <f>VLOOKUP(K128,策划工作进度总表!$C$12:$J$179,4,FALSE)</f>
        <v>0</v>
      </c>
      <c r="O128" t="str">
        <f>VLOOKUP(K128,策划工作进度总表!$C$12:$J$179,6,FALSE)</f>
        <v>未开始</v>
      </c>
      <c r="W128" s="42"/>
    </row>
    <row r="129" spans="3:23" x14ac:dyDescent="0.2">
      <c r="C129" t="s">
        <v>272</v>
      </c>
      <c r="D129" t="s">
        <v>617</v>
      </c>
      <c r="I129" s="42">
        <v>44896</v>
      </c>
      <c r="J129" t="str">
        <f>VLOOKUP(K129,策划工作进度总表!$C$12:$H$179,6,FALSE)</f>
        <v>未开始</v>
      </c>
      <c r="K129" t="s">
        <v>386</v>
      </c>
      <c r="L129" t="str">
        <f>VLOOKUP(K129,策划工作进度总表!$C$12:$J$179,3,FALSE)</f>
        <v>未开始</v>
      </c>
      <c r="M129" t="str">
        <f>VLOOKUP(K129,策划工作进度总表!$C$12:$J$179,4,FALSE)</f>
        <v>未开始</v>
      </c>
      <c r="N129" t="str">
        <f>VLOOKUP(K129,策划工作进度总表!$C$12:$J$179,5,FALSE)</f>
        <v>完成</v>
      </c>
      <c r="O129" t="str">
        <f>VLOOKUP(K129,策划工作进度总表!$C$12:$J$179,6,FALSE)</f>
        <v>未开始</v>
      </c>
      <c r="P129" t="str">
        <f>VLOOKUP(K129,策划工作进度总表!$C$12:$J$179,7,FALSE)</f>
        <v>未开始</v>
      </c>
      <c r="Q129" t="str">
        <f>VLOOKUP(K129,策划工作进度总表!$C$12:$J$179,8,FALSE)</f>
        <v>未开始</v>
      </c>
      <c r="W129" s="42"/>
    </row>
    <row r="130" spans="3:23" x14ac:dyDescent="0.2">
      <c r="C130" t="s">
        <v>270</v>
      </c>
      <c r="D130" t="s">
        <v>617</v>
      </c>
      <c r="I130" s="42">
        <v>44896</v>
      </c>
      <c r="J130" t="str">
        <f>VLOOKUP(K130,策划工作进度总表!$C$12:$H$179,6,FALSE)</f>
        <v>未开始</v>
      </c>
      <c r="K130" t="s">
        <v>387</v>
      </c>
      <c r="L130" t="str">
        <f>VLOOKUP(K130,策划工作进度总表!$C$12:$J$179,3,FALSE)</f>
        <v>未开始</v>
      </c>
      <c r="M130" t="str">
        <f>VLOOKUP(K130,策划工作进度总表!$C$12:$J$179,4,FALSE)</f>
        <v>未开始</v>
      </c>
      <c r="N130" t="str">
        <f>VLOOKUP(K130,策划工作进度总表!$C$12:$J$179,5,FALSE)</f>
        <v>未开始</v>
      </c>
      <c r="O130" t="str">
        <f>VLOOKUP(K130,策划工作进度总表!$C$12:$J$179,6,FALSE)</f>
        <v>未开始</v>
      </c>
      <c r="P130" t="str">
        <f>VLOOKUP(K130,策划工作进度总表!$C$12:$J$179,7,FALSE)</f>
        <v>未开始</v>
      </c>
      <c r="Q130" t="str">
        <f>VLOOKUP(K130,策划工作进度总表!$C$12:$J$179,8,FALSE)</f>
        <v>未开始</v>
      </c>
      <c r="W130" s="42"/>
    </row>
    <row r="131" spans="3:23" x14ac:dyDescent="0.2">
      <c r="C131" t="s">
        <v>202</v>
      </c>
      <c r="D131" t="s">
        <v>617</v>
      </c>
      <c r="I131" s="42">
        <v>44896</v>
      </c>
      <c r="J131" t="str">
        <f>VLOOKUP(K131,策划工作进度总表!$C$12:$H$179,6,FALSE)</f>
        <v>未开始</v>
      </c>
      <c r="K131" t="s">
        <v>388</v>
      </c>
      <c r="L131" t="str">
        <f>VLOOKUP(K131,策划工作进度总表!$C$12:$J$179,3,FALSE)</f>
        <v>未开始</v>
      </c>
      <c r="M131" t="str">
        <f>VLOOKUP(K131,策划工作进度总表!$C$12:$J$179,4,FALSE)</f>
        <v>未开始</v>
      </c>
      <c r="O131" t="str">
        <f>VLOOKUP(K131,策划工作进度总表!$C$12:$J$179,6,FALSE)</f>
        <v>未开始</v>
      </c>
      <c r="W131" s="42"/>
    </row>
    <row r="132" spans="3:23" x14ac:dyDescent="0.2">
      <c r="C132" t="s">
        <v>279</v>
      </c>
      <c r="D132" t="s">
        <v>617</v>
      </c>
      <c r="I132" s="42">
        <v>44896</v>
      </c>
      <c r="J132" t="str">
        <f>VLOOKUP(K132,策划工作进度总表!$C$12:$H$179,6,FALSE)</f>
        <v>未开始</v>
      </c>
      <c r="K132" t="s">
        <v>389</v>
      </c>
      <c r="L132" t="str">
        <f>VLOOKUP(K132,策划工作进度总表!$C$12:$J$179,3,FALSE)</f>
        <v>未开始</v>
      </c>
      <c r="M132" t="str">
        <f>VLOOKUP(K132,策划工作进度总表!$C$12:$J$179,4,FALSE)</f>
        <v>未开始</v>
      </c>
      <c r="O132" t="str">
        <f>VLOOKUP(K132,策划工作进度总表!$C$12:$J$179,6,FALSE)</f>
        <v>未开始</v>
      </c>
      <c r="W132" s="42"/>
    </row>
    <row r="133" spans="3:23" x14ac:dyDescent="0.2">
      <c r="C133" t="s">
        <v>280</v>
      </c>
      <c r="D133" t="s">
        <v>617</v>
      </c>
      <c r="I133" s="42">
        <v>44896</v>
      </c>
      <c r="J133" t="str">
        <f>VLOOKUP(K133,策划工作进度总表!$C$12:$H$179,6,FALSE)</f>
        <v>未开始</v>
      </c>
      <c r="K133" t="s">
        <v>390</v>
      </c>
      <c r="L133" t="str">
        <f>VLOOKUP(K133,策划工作进度总表!$C$12:$J$179,3,FALSE)</f>
        <v>未开始</v>
      </c>
      <c r="M133" t="str">
        <f>VLOOKUP(K133,策划工作进度总表!$C$12:$J$179,4,FALSE)</f>
        <v>未开始</v>
      </c>
      <c r="N133" t="str">
        <f>VLOOKUP(K133,策划工作进度总表!$C$12:$J$179,5,FALSE)</f>
        <v>未开始</v>
      </c>
      <c r="O133" t="str">
        <f>VLOOKUP(K133,策划工作进度总表!$C$12:$J$179,6,FALSE)</f>
        <v>未开始</v>
      </c>
      <c r="P133" t="str">
        <f>VLOOKUP(K133,策划工作进度总表!$C$12:$J$179,7,FALSE)</f>
        <v>未开始</v>
      </c>
      <c r="Q133" t="str">
        <f>VLOOKUP(K133,策划工作进度总表!$C$12:$J$179,8,FALSE)</f>
        <v>未开始</v>
      </c>
      <c r="W133" s="42"/>
    </row>
    <row r="134" spans="3:23" x14ac:dyDescent="0.2">
      <c r="C134" t="s">
        <v>278</v>
      </c>
      <c r="D134" t="s">
        <v>617</v>
      </c>
      <c r="I134" s="42">
        <v>44896</v>
      </c>
      <c r="J134" t="str">
        <f>VLOOKUP(K134,策划工作进度总表!$C$12:$H$179,6,FALSE)</f>
        <v>未开始</v>
      </c>
      <c r="K134" t="s">
        <v>396</v>
      </c>
      <c r="L134" t="str">
        <f>VLOOKUP(K134,策划工作进度总表!$C$12:$J$179,3,FALSE)</f>
        <v>未开始</v>
      </c>
      <c r="M134" t="str">
        <f>VLOOKUP(K134,策划工作进度总表!$C$12:$J$179,4,FALSE)</f>
        <v>未开始</v>
      </c>
      <c r="N134" t="str">
        <f>VLOOKUP(K134,策划工作进度总表!$C$12:$J$179,5,FALSE)</f>
        <v>未开始</v>
      </c>
      <c r="O134" t="str">
        <f>VLOOKUP(K134,策划工作进度总表!$C$12:$J$179,6,FALSE)</f>
        <v>未开始</v>
      </c>
      <c r="P134" t="str">
        <f>VLOOKUP(K134,策划工作进度总表!$C$12:$J$179,7,FALSE)</f>
        <v>未开始</v>
      </c>
      <c r="Q134" t="str">
        <f>VLOOKUP(K134,策划工作进度总表!$C$12:$J$179,8,FALSE)</f>
        <v>未开始</v>
      </c>
      <c r="W134" s="42"/>
    </row>
    <row r="135" spans="3:23" x14ac:dyDescent="0.2">
      <c r="C135" t="s">
        <v>276</v>
      </c>
      <c r="D135" t="s">
        <v>617</v>
      </c>
      <c r="I135" s="42">
        <v>44896</v>
      </c>
      <c r="J135" t="str">
        <f>VLOOKUP(K135,策划工作进度总表!$C$12:$H$179,6,FALSE)</f>
        <v>未开始</v>
      </c>
      <c r="K135" t="s">
        <v>409</v>
      </c>
      <c r="L135" t="str">
        <f>VLOOKUP(K135,策划工作进度总表!$C$12:$J$179,3,FALSE)</f>
        <v>未开始</v>
      </c>
      <c r="M135" t="str">
        <f>VLOOKUP(K135,策划工作进度总表!$C$12:$J$179,4,FALSE)</f>
        <v>未开始</v>
      </c>
      <c r="O135" t="str">
        <f>VLOOKUP(K135,策划工作进度总表!$C$12:$J$179,6,FALSE)</f>
        <v>未开始</v>
      </c>
      <c r="W135" s="42"/>
    </row>
    <row r="136" spans="3:23" x14ac:dyDescent="0.2">
      <c r="C136" t="s">
        <v>285</v>
      </c>
      <c r="I136" s="42">
        <v>45017</v>
      </c>
      <c r="J136" t="str">
        <f>VLOOKUP(K136,策划工作进度总表!$C$12:$H$179,6,FALSE)</f>
        <v>未开始</v>
      </c>
      <c r="K136" t="s">
        <v>382</v>
      </c>
      <c r="L136" t="str">
        <f>VLOOKUP(K136,策划工作进度总表!$C$12:$J$179,3,FALSE)</f>
        <v>未开始</v>
      </c>
      <c r="M136" t="str">
        <f>VLOOKUP(K136,策划工作进度总表!$C$12:$J$179,4,FALSE)</f>
        <v>未开始</v>
      </c>
      <c r="O136" t="str">
        <f>VLOOKUP(K136,策划工作进度总表!$C$12:$J$179,6,FALSE)</f>
        <v>未开始</v>
      </c>
      <c r="W136" s="42"/>
    </row>
    <row r="137" spans="3:23" x14ac:dyDescent="0.2">
      <c r="C137" t="s">
        <v>617</v>
      </c>
      <c r="D137" t="s">
        <v>617</v>
      </c>
      <c r="I137" s="42">
        <v>45017</v>
      </c>
      <c r="J137" t="str">
        <f>VLOOKUP(K137,策划工作进度总表!$C$12:$H$179,6,FALSE)</f>
        <v>未开始</v>
      </c>
      <c r="K137" t="s">
        <v>391</v>
      </c>
      <c r="L137" t="str">
        <f>VLOOKUP(K137,策划工作进度总表!$C$12:$J$179,3,FALSE)</f>
        <v>未开始</v>
      </c>
      <c r="M137" t="str">
        <f>VLOOKUP(K137,策划工作进度总表!$C$12:$J$179,4,FALSE)</f>
        <v>未开始</v>
      </c>
      <c r="N137" t="str">
        <f>VLOOKUP(K137,策划工作进度总表!$C$12:$J$179,5,FALSE)</f>
        <v>未开始</v>
      </c>
      <c r="O137" t="str">
        <f>VLOOKUP(K137,策划工作进度总表!$C$12:$J$179,6,FALSE)</f>
        <v>未开始</v>
      </c>
      <c r="P137" t="str">
        <f>VLOOKUP(K137,策划工作进度总表!$C$12:$J$179,7,FALSE)</f>
        <v>未开始</v>
      </c>
      <c r="Q137" t="str">
        <f>VLOOKUP(K137,策划工作进度总表!$C$12:$J$179,8,FALSE)</f>
        <v>未开始</v>
      </c>
      <c r="W137" s="42"/>
    </row>
    <row r="138" spans="3:23" x14ac:dyDescent="0.2">
      <c r="C138" t="s">
        <v>617</v>
      </c>
      <c r="I138" s="42">
        <v>45017</v>
      </c>
      <c r="J138" t="str">
        <f>VLOOKUP(K138,策划工作进度总表!$C$12:$H$179,6,FALSE)</f>
        <v>未开始</v>
      </c>
      <c r="K138" t="s">
        <v>392</v>
      </c>
      <c r="L138" t="str">
        <f>VLOOKUP(K138,策划工作进度总表!$C$12:$J$179,3,FALSE)</f>
        <v>未开始</v>
      </c>
      <c r="M138" t="str">
        <f>VLOOKUP(K138,策划工作进度总表!$C$12:$J$179,4,FALSE)</f>
        <v>未开始</v>
      </c>
      <c r="N138" t="str">
        <f>VLOOKUP(K138,策划工作进度总表!$C$12:$J$179,5,FALSE)</f>
        <v>未开始</v>
      </c>
      <c r="O138" t="str">
        <f>VLOOKUP(K138,策划工作进度总表!$C$12:$J$179,6,FALSE)</f>
        <v>未开始</v>
      </c>
      <c r="P138" t="str">
        <f>VLOOKUP(K138,策划工作进度总表!$C$12:$J$179,7,FALSE)</f>
        <v>未开始</v>
      </c>
      <c r="Q138" t="str">
        <f>VLOOKUP(K138,策划工作进度总表!$C$12:$J$179,8,FALSE)</f>
        <v>未开始</v>
      </c>
      <c r="W138" s="42"/>
    </row>
    <row r="139" spans="3:23" x14ac:dyDescent="0.2">
      <c r="C139" t="s">
        <v>617</v>
      </c>
      <c r="I139" s="42">
        <v>45017</v>
      </c>
      <c r="J139" t="str">
        <f>VLOOKUP(K139,策划工作进度总表!$C$12:$H$179,6,FALSE)</f>
        <v>未开始</v>
      </c>
      <c r="K139" t="s">
        <v>393</v>
      </c>
      <c r="L139" t="str">
        <f>VLOOKUP(K139,策划工作进度总表!$C$12:$J$179,3,FALSE)</f>
        <v>未开始</v>
      </c>
      <c r="M139" t="str">
        <f>VLOOKUP(K139,策划工作进度总表!$C$12:$J$179,4,FALSE)</f>
        <v>未开始</v>
      </c>
      <c r="N139" t="str">
        <f>VLOOKUP(K139,策划工作进度总表!$C$12:$J$179,5,FALSE)</f>
        <v>未开始</v>
      </c>
      <c r="O139" t="str">
        <f>VLOOKUP(K139,策划工作进度总表!$C$12:$J$179,6,FALSE)</f>
        <v>未开始</v>
      </c>
      <c r="P139" t="str">
        <f>VLOOKUP(K139,策划工作进度总表!$C$12:$J$179,7,FALSE)</f>
        <v>未开始</v>
      </c>
      <c r="Q139" t="str">
        <f>VLOOKUP(K139,策划工作进度总表!$C$12:$J$179,8,FALSE)</f>
        <v>未开始</v>
      </c>
      <c r="W139" s="42"/>
    </row>
    <row r="140" spans="3:23" x14ac:dyDescent="0.2">
      <c r="C140" t="s">
        <v>617</v>
      </c>
      <c r="I140" s="42">
        <v>45017</v>
      </c>
      <c r="J140" t="str">
        <f>VLOOKUP(K140,策划工作进度总表!$C$12:$H$179,6,FALSE)</f>
        <v>未开始</v>
      </c>
      <c r="K140" t="s">
        <v>394</v>
      </c>
      <c r="L140" t="str">
        <f>VLOOKUP(K140,策划工作进度总表!$C$12:$J$179,3,FALSE)</f>
        <v>未开始</v>
      </c>
      <c r="M140" t="str">
        <f>VLOOKUP(K140,策划工作进度总表!$C$12:$J$179,4,FALSE)</f>
        <v>未开始</v>
      </c>
      <c r="N140" t="str">
        <f>VLOOKUP(K140,策划工作进度总表!$C$12:$J$179,5,FALSE)</f>
        <v>未开始</v>
      </c>
      <c r="O140" t="str">
        <f>VLOOKUP(K140,策划工作进度总表!$C$12:$J$179,6,FALSE)</f>
        <v>未开始</v>
      </c>
      <c r="P140" t="str">
        <f>VLOOKUP(K140,策划工作进度总表!$C$12:$J$179,7,FALSE)</f>
        <v>未开始</v>
      </c>
      <c r="Q140" t="str">
        <f>VLOOKUP(K140,策划工作进度总表!$C$12:$J$179,8,FALSE)</f>
        <v>未开始</v>
      </c>
      <c r="W140" s="42"/>
    </row>
    <row r="141" spans="3:23" x14ac:dyDescent="0.2">
      <c r="C141" t="s">
        <v>617</v>
      </c>
      <c r="I141" s="42">
        <v>45017</v>
      </c>
      <c r="J141" t="str">
        <f>VLOOKUP(K141,策划工作进度总表!$C$12:$H$179,6,FALSE)</f>
        <v>未开始</v>
      </c>
      <c r="K141" t="s">
        <v>395</v>
      </c>
      <c r="L141" t="str">
        <f>VLOOKUP(K141,策划工作进度总表!$C$12:$J$179,3,FALSE)</f>
        <v>未开始</v>
      </c>
      <c r="M141" t="str">
        <f>VLOOKUP(K141,策划工作进度总表!$C$12:$J$179,4,FALSE)</f>
        <v>未开始</v>
      </c>
      <c r="N141" t="str">
        <f>VLOOKUP(K141,策划工作进度总表!$C$12:$J$179,5,FALSE)</f>
        <v>未开始</v>
      </c>
      <c r="O141" t="str">
        <f>VLOOKUP(K141,策划工作进度总表!$C$12:$J$179,6,FALSE)</f>
        <v>未开始</v>
      </c>
      <c r="P141" t="str">
        <f>VLOOKUP(K141,策划工作进度总表!$C$12:$J$179,7,FALSE)</f>
        <v>未开始</v>
      </c>
      <c r="Q141" t="str">
        <f>VLOOKUP(K141,策划工作进度总表!$C$12:$J$179,8,FALSE)</f>
        <v>未开始</v>
      </c>
      <c r="W141" s="42"/>
    </row>
    <row r="142" spans="3:23" x14ac:dyDescent="0.2">
      <c r="C142" t="s">
        <v>617</v>
      </c>
      <c r="I142" s="42">
        <v>45017</v>
      </c>
      <c r="J142" t="str">
        <f>VLOOKUP(K142,策划工作进度总表!$C$12:$H$179,6,FALSE)</f>
        <v>未开始</v>
      </c>
      <c r="K142" t="s">
        <v>397</v>
      </c>
      <c r="L142" t="str">
        <f>VLOOKUP(K142,策划工作进度总表!$C$12:$J$179,3,FALSE)</f>
        <v>未开始</v>
      </c>
      <c r="M142" t="str">
        <f>VLOOKUP(K142,策划工作进度总表!$C$12:$J$179,4,FALSE)</f>
        <v>未开始</v>
      </c>
      <c r="N142" t="str">
        <f>VLOOKUP(K142,策划工作进度总表!$C$12:$J$179,5,FALSE)</f>
        <v>未开始</v>
      </c>
      <c r="O142" t="str">
        <f>VLOOKUP(K142,策划工作进度总表!$C$12:$J$179,6,FALSE)</f>
        <v>未开始</v>
      </c>
      <c r="P142" t="str">
        <f>VLOOKUP(K142,策划工作进度总表!$C$12:$J$179,7,FALSE)</f>
        <v>未开始</v>
      </c>
      <c r="Q142" t="str">
        <f>VLOOKUP(K142,策划工作进度总表!$C$12:$J$179,8,FALSE)</f>
        <v>未开始</v>
      </c>
      <c r="W142" s="42"/>
    </row>
    <row r="143" spans="3:23" x14ac:dyDescent="0.2">
      <c r="C143" t="s">
        <v>617</v>
      </c>
      <c r="I143" s="42">
        <v>45017</v>
      </c>
      <c r="J143" t="str">
        <f>VLOOKUP(K143,策划工作进度总表!$C$12:$H$179,6,FALSE)</f>
        <v>未开始</v>
      </c>
      <c r="K143" t="s">
        <v>398</v>
      </c>
      <c r="L143" t="str">
        <f>VLOOKUP(K143,策划工作进度总表!$C$12:$J$179,3,FALSE)</f>
        <v>未开始</v>
      </c>
      <c r="M143" t="str">
        <f>VLOOKUP(K143,策划工作进度总表!$C$12:$J$179,4,FALSE)</f>
        <v>未开始</v>
      </c>
      <c r="N143" t="str">
        <f>VLOOKUP(K143,策划工作进度总表!$C$12:$J$179,5,FALSE)</f>
        <v>未开始</v>
      </c>
      <c r="O143" t="str">
        <f>VLOOKUP(K143,策划工作进度总表!$C$12:$J$179,6,FALSE)</f>
        <v>未开始</v>
      </c>
      <c r="P143" t="str">
        <f>VLOOKUP(K143,策划工作进度总表!$C$12:$J$179,7,FALSE)</f>
        <v>未开始</v>
      </c>
      <c r="Q143" t="str">
        <f>VLOOKUP(K143,策划工作进度总表!$C$12:$J$179,8,FALSE)</f>
        <v>未开始</v>
      </c>
      <c r="W143" s="42"/>
    </row>
    <row r="144" spans="3:23" x14ac:dyDescent="0.2">
      <c r="C144" t="s">
        <v>617</v>
      </c>
      <c r="I144" s="42">
        <v>45017</v>
      </c>
      <c r="J144" t="str">
        <f>VLOOKUP(K144,策划工作进度总表!$C$12:$H$179,6,FALSE)</f>
        <v>未开始</v>
      </c>
      <c r="K144" t="s">
        <v>399</v>
      </c>
      <c r="L144" t="str">
        <f>VLOOKUP(K144,策划工作进度总表!$C$12:$J$179,3,FALSE)</f>
        <v>未开始</v>
      </c>
      <c r="M144" t="str">
        <f>VLOOKUP(K144,策划工作进度总表!$C$12:$J$179,4,FALSE)</f>
        <v>未开始</v>
      </c>
      <c r="N144" t="str">
        <f>VLOOKUP(K144,策划工作进度总表!$C$12:$J$179,5,FALSE)</f>
        <v>未开始</v>
      </c>
      <c r="O144" t="str">
        <f>VLOOKUP(K144,策划工作进度总表!$C$12:$J$179,6,FALSE)</f>
        <v>未开始</v>
      </c>
      <c r="P144" t="str">
        <f>VLOOKUP(K144,策划工作进度总表!$C$12:$J$179,7,FALSE)</f>
        <v>未开始</v>
      </c>
      <c r="Q144" t="str">
        <f>VLOOKUP(K144,策划工作进度总表!$C$12:$J$179,8,FALSE)</f>
        <v>未开始</v>
      </c>
      <c r="W144" s="42"/>
    </row>
    <row r="145" spans="3:23" x14ac:dyDescent="0.2">
      <c r="C145" t="s">
        <v>617</v>
      </c>
      <c r="I145" s="42">
        <v>45017</v>
      </c>
      <c r="J145" t="str">
        <f>VLOOKUP(K145,策划工作进度总表!$C$12:$H$179,6,FALSE)</f>
        <v>未开始</v>
      </c>
      <c r="K145" t="s">
        <v>400</v>
      </c>
      <c r="L145" t="str">
        <f>VLOOKUP(K145,策划工作进度总表!$C$12:$J$179,3,FALSE)</f>
        <v>未开始</v>
      </c>
      <c r="M145" t="str">
        <f>VLOOKUP(K145,策划工作进度总表!$C$12:$J$179,4,FALSE)</f>
        <v>未开始</v>
      </c>
      <c r="N145">
        <f>VLOOKUP(K145,策划工作进度总表!$C$12:$J$179,5,FALSE)</f>
        <v>0</v>
      </c>
      <c r="O145" t="str">
        <f>VLOOKUP(K145,策划工作进度总表!$C$12:$J$179,6,FALSE)</f>
        <v>未开始</v>
      </c>
      <c r="P145">
        <f>VLOOKUP(K145,策划工作进度总表!$C$12:$J$179,7,FALSE)</f>
        <v>0</v>
      </c>
      <c r="Q145">
        <f>VLOOKUP(K145,策划工作进度总表!$C$12:$J$179,8,FALSE)</f>
        <v>0</v>
      </c>
      <c r="W145" s="42"/>
    </row>
    <row r="146" spans="3:23" x14ac:dyDescent="0.2">
      <c r="C146" t="s">
        <v>617</v>
      </c>
      <c r="I146" s="42">
        <v>45017</v>
      </c>
      <c r="J146" t="str">
        <f>VLOOKUP(K146,策划工作进度总表!$C$12:$H$179,6,FALSE)</f>
        <v>未开始</v>
      </c>
      <c r="K146" t="s">
        <v>401</v>
      </c>
      <c r="L146" t="str">
        <f>VLOOKUP(K146,策划工作进度总表!$C$12:$J$179,3,FALSE)</f>
        <v>未开始</v>
      </c>
      <c r="M146" t="str">
        <f>VLOOKUP(K146,策划工作进度总表!$C$12:$J$179,4,FALSE)</f>
        <v>未开始</v>
      </c>
      <c r="N146" t="str">
        <f>VLOOKUP(K146,策划工作进度总表!$C$12:$J$179,5,FALSE)</f>
        <v>未开始</v>
      </c>
      <c r="O146" t="str">
        <f>VLOOKUP(K146,策划工作进度总表!$C$12:$J$179,6,FALSE)</f>
        <v>未开始</v>
      </c>
      <c r="P146" t="str">
        <f>VLOOKUP(K146,策划工作进度总表!$C$12:$J$179,7,FALSE)</f>
        <v>未开始</v>
      </c>
      <c r="Q146" t="str">
        <f>VLOOKUP(K146,策划工作进度总表!$C$12:$J$179,8,FALSE)</f>
        <v>未开始</v>
      </c>
      <c r="W146" s="42"/>
    </row>
    <row r="147" spans="3:23" x14ac:dyDescent="0.2">
      <c r="C147" t="s">
        <v>617</v>
      </c>
      <c r="I147" s="42">
        <v>45017</v>
      </c>
      <c r="J147" t="str">
        <f>VLOOKUP(K147,策划工作进度总表!$C$12:$H$179,6,FALSE)</f>
        <v>未开始</v>
      </c>
      <c r="K147" t="s">
        <v>402</v>
      </c>
      <c r="L147" t="str">
        <f>VLOOKUP(K147,策划工作进度总表!$C$12:$J$179,3,FALSE)</f>
        <v>未开始</v>
      </c>
      <c r="M147" t="str">
        <f>VLOOKUP(K147,策划工作进度总表!$C$12:$J$179,4,FALSE)</f>
        <v>未开始</v>
      </c>
      <c r="N147" t="str">
        <f>VLOOKUP(K147,策划工作进度总表!$C$12:$J$179,5,FALSE)</f>
        <v>未开始</v>
      </c>
      <c r="O147" t="str">
        <f>VLOOKUP(K147,策划工作进度总表!$C$12:$J$179,6,FALSE)</f>
        <v>未开始</v>
      </c>
      <c r="P147" t="str">
        <f>VLOOKUP(K147,策划工作进度总表!$C$12:$J$179,7,FALSE)</f>
        <v>未开始</v>
      </c>
      <c r="Q147" t="str">
        <f>VLOOKUP(K147,策划工作进度总表!$C$12:$J$179,8,FALSE)</f>
        <v>未开始</v>
      </c>
      <c r="W147" s="42"/>
    </row>
    <row r="148" spans="3:23" x14ac:dyDescent="0.2">
      <c r="C148" t="s">
        <v>617</v>
      </c>
      <c r="I148" s="42">
        <v>45017</v>
      </c>
      <c r="J148" t="str">
        <f>VLOOKUP(K148,策划工作进度总表!$C$12:$H$179,6,FALSE)</f>
        <v>未开始</v>
      </c>
      <c r="K148" t="s">
        <v>403</v>
      </c>
      <c r="L148" t="str">
        <f>VLOOKUP(K148,策划工作进度总表!$C$12:$J$179,3,FALSE)</f>
        <v>未开始</v>
      </c>
      <c r="M148" t="str">
        <f>VLOOKUP(K148,策划工作进度总表!$C$12:$J$179,4,FALSE)</f>
        <v>未开始</v>
      </c>
      <c r="N148" t="str">
        <f>VLOOKUP(K148,策划工作进度总表!$C$12:$J$179,5,FALSE)</f>
        <v>未开始</v>
      </c>
      <c r="O148" t="str">
        <f>VLOOKUP(K148,策划工作进度总表!$C$12:$J$179,6,FALSE)</f>
        <v>未开始</v>
      </c>
      <c r="P148" t="str">
        <f>VLOOKUP(K148,策划工作进度总表!$C$12:$J$179,7,FALSE)</f>
        <v>未开始</v>
      </c>
      <c r="Q148" t="str">
        <f>VLOOKUP(K148,策划工作进度总表!$C$12:$J$179,8,FALSE)</f>
        <v>未开始</v>
      </c>
      <c r="W148" s="42"/>
    </row>
    <row r="149" spans="3:23" x14ac:dyDescent="0.2">
      <c r="C149" t="s">
        <v>617</v>
      </c>
      <c r="I149" s="42">
        <v>45017</v>
      </c>
      <c r="J149" t="str">
        <f>VLOOKUP(K149,策划工作进度总表!$C$12:$H$179,6,FALSE)</f>
        <v>未开始</v>
      </c>
      <c r="K149" t="s">
        <v>404</v>
      </c>
      <c r="L149" t="str">
        <f>VLOOKUP(K149,策划工作进度总表!$C$12:$J$179,3,FALSE)</f>
        <v>未开始</v>
      </c>
      <c r="M149" t="str">
        <f>VLOOKUP(K149,策划工作进度总表!$C$12:$J$179,4,FALSE)</f>
        <v>未开始</v>
      </c>
      <c r="N149" t="str">
        <f>VLOOKUP(K149,策划工作进度总表!$C$12:$J$179,5,FALSE)</f>
        <v>未开始</v>
      </c>
      <c r="O149" t="str">
        <f>VLOOKUP(K149,策划工作进度总表!$C$12:$J$179,6,FALSE)</f>
        <v>未开始</v>
      </c>
      <c r="P149" t="str">
        <f>VLOOKUP(K149,策划工作进度总表!$C$12:$J$179,7,FALSE)</f>
        <v>未开始</v>
      </c>
      <c r="Q149" t="str">
        <f>VLOOKUP(K149,策划工作进度总表!$C$12:$J$179,8,FALSE)</f>
        <v>未开始</v>
      </c>
      <c r="W149" s="42"/>
    </row>
    <row r="150" spans="3:23" x14ac:dyDescent="0.2">
      <c r="C150" t="s">
        <v>617</v>
      </c>
      <c r="I150" s="42">
        <v>45017</v>
      </c>
      <c r="J150" t="str">
        <f>VLOOKUP(K150,策划工作进度总表!$C$12:$H$179,6,FALSE)</f>
        <v>未开始</v>
      </c>
      <c r="K150" t="s">
        <v>405</v>
      </c>
      <c r="L150" t="str">
        <f>VLOOKUP(K150,策划工作进度总表!$C$12:$J$179,3,FALSE)</f>
        <v>未开始</v>
      </c>
      <c r="M150" t="str">
        <f>VLOOKUP(K150,策划工作进度总表!$C$12:$J$179,4,FALSE)</f>
        <v>未开始</v>
      </c>
      <c r="O150" t="str">
        <f>VLOOKUP(K150,策划工作进度总表!$C$12:$J$179,6,FALSE)</f>
        <v>未开始</v>
      </c>
      <c r="W150" s="42"/>
    </row>
    <row r="151" spans="3:23" x14ac:dyDescent="0.2">
      <c r="C151" t="s">
        <v>617</v>
      </c>
      <c r="I151" s="42">
        <v>45017</v>
      </c>
      <c r="J151" t="str">
        <f>VLOOKUP(K151,策划工作进度总表!$C$12:$H$179,6,FALSE)</f>
        <v>未开始</v>
      </c>
      <c r="K151" t="s">
        <v>406</v>
      </c>
      <c r="L151" t="str">
        <f>VLOOKUP(K151,策划工作进度总表!$C$12:$J$179,3,FALSE)</f>
        <v>未开始</v>
      </c>
      <c r="M151" t="str">
        <f>VLOOKUP(K151,策划工作进度总表!$C$12:$J$179,4,FALSE)</f>
        <v>未开始</v>
      </c>
      <c r="O151" t="str">
        <f>VLOOKUP(K151,策划工作进度总表!$C$12:$J$179,6,FALSE)</f>
        <v>未开始</v>
      </c>
      <c r="W151" s="42"/>
    </row>
    <row r="152" spans="3:23" x14ac:dyDescent="0.2">
      <c r="C152" t="s">
        <v>617</v>
      </c>
      <c r="I152" s="42">
        <v>45017</v>
      </c>
      <c r="J152" t="str">
        <f>VLOOKUP(K152,策划工作进度总表!$C$12:$H$179,6,FALSE)</f>
        <v>未开始</v>
      </c>
      <c r="K152" t="s">
        <v>407</v>
      </c>
      <c r="L152" t="str">
        <f>VLOOKUP(K152,策划工作进度总表!$C$12:$J$179,3,FALSE)</f>
        <v>未开始</v>
      </c>
      <c r="O152" t="str">
        <f>VLOOKUP(K152,策划工作进度总表!$C$12:$J$179,6,FALSE)</f>
        <v>未开始</v>
      </c>
      <c r="W152" s="42"/>
    </row>
    <row r="153" spans="3:23" x14ac:dyDescent="0.2">
      <c r="C153" t="s">
        <v>617</v>
      </c>
      <c r="I153" s="42">
        <v>45017</v>
      </c>
      <c r="J153" t="str">
        <f>VLOOKUP(K153,策划工作进度总表!$C$12:$H$179,6,FALSE)</f>
        <v>未开始</v>
      </c>
      <c r="K153" t="s">
        <v>560</v>
      </c>
      <c r="L153" t="str">
        <f>VLOOKUP(K153,策划工作进度总表!$C$12:$J$179,3,FALSE)</f>
        <v>未开始</v>
      </c>
      <c r="O153" t="str">
        <f>VLOOKUP(K153,策划工作进度总表!$C$12:$J$179,6,FALSE)</f>
        <v>未开始</v>
      </c>
      <c r="W153" s="42"/>
    </row>
    <row r="154" spans="3:23" x14ac:dyDescent="0.2">
      <c r="C154" t="s">
        <v>617</v>
      </c>
      <c r="I154" s="42">
        <v>45017</v>
      </c>
      <c r="J154" t="str">
        <f>VLOOKUP(K154,策划工作进度总表!$C$12:$H$179,6,FALSE)</f>
        <v>未开始</v>
      </c>
      <c r="K154" t="s">
        <v>408</v>
      </c>
      <c r="L154" t="str">
        <f>VLOOKUP(K154,策划工作进度总表!$C$12:$J$179,3,FALSE)</f>
        <v>未开始</v>
      </c>
      <c r="O154" t="str">
        <f>VLOOKUP(K154,策划工作进度总表!$C$12:$J$179,6,FALSE)</f>
        <v>未开始</v>
      </c>
      <c r="W154" s="42"/>
    </row>
    <row r="155" spans="3:23" x14ac:dyDescent="0.2">
      <c r="C155" t="s">
        <v>617</v>
      </c>
      <c r="I155" s="42">
        <v>45078</v>
      </c>
      <c r="J155" t="str">
        <f>VLOOKUP(K155,策划工作进度总表!$C$12:$H$179,6,FALSE)</f>
        <v>未开始</v>
      </c>
      <c r="K155" t="s">
        <v>405</v>
      </c>
      <c r="L155" t="str">
        <f>VLOOKUP(K155,策划工作进度总表!$C$12:$J$179,3,FALSE)</f>
        <v>未开始</v>
      </c>
      <c r="M155" t="str">
        <f>VLOOKUP(K155,策划工作进度总表!$C$12:$J$179,4,FALSE)</f>
        <v>未开始</v>
      </c>
      <c r="O155" t="str">
        <f>VLOOKUP(K155,策划工作进度总表!$C$12:$J$179,6,FALSE)</f>
        <v>未开始</v>
      </c>
      <c r="W155" s="42"/>
    </row>
    <row r="156" spans="3:23" x14ac:dyDescent="0.2">
      <c r="C156" t="s">
        <v>617</v>
      </c>
      <c r="I156" s="42">
        <v>45078</v>
      </c>
      <c r="J156" t="str">
        <f>VLOOKUP(K156,策划工作进度总表!$C$12:$H$179,6,FALSE)</f>
        <v>未开始</v>
      </c>
      <c r="K156" t="s">
        <v>410</v>
      </c>
      <c r="L156" t="str">
        <f>VLOOKUP(K156,策划工作进度总表!$C$12:$J$179,3,FALSE)</f>
        <v>未开始</v>
      </c>
      <c r="M156" t="str">
        <f>VLOOKUP(K156,策划工作进度总表!$C$12:$J$179,4,FALSE)</f>
        <v>未开始</v>
      </c>
      <c r="N156" t="str">
        <f>VLOOKUP(K156,策划工作进度总表!$C$12:$J$179,5,FALSE)</f>
        <v>未开始</v>
      </c>
      <c r="O156" t="str">
        <f>VLOOKUP(K156,策划工作进度总表!$C$12:$J$179,6,FALSE)</f>
        <v>未开始</v>
      </c>
      <c r="P156" t="str">
        <f>VLOOKUP(K156,策划工作进度总表!$C$12:$J$179,7,FALSE)</f>
        <v>未开始</v>
      </c>
      <c r="Q156" t="str">
        <f>VLOOKUP(K156,策划工作进度总表!$C$12:$J$179,8,FALSE)</f>
        <v>未开始</v>
      </c>
      <c r="W156" s="42"/>
    </row>
    <row r="157" spans="3:23" x14ac:dyDescent="0.2">
      <c r="C157" t="s">
        <v>617</v>
      </c>
      <c r="I157" s="42">
        <v>45078</v>
      </c>
      <c r="J157" t="str">
        <f>VLOOKUP(K157,策划工作进度总表!$C$12:$H$179,6,FALSE)</f>
        <v>未开始</v>
      </c>
      <c r="K157" t="s">
        <v>411</v>
      </c>
      <c r="L157" t="str">
        <f>VLOOKUP(K157,策划工作进度总表!$C$12:$J$179,3,FALSE)</f>
        <v>未开始</v>
      </c>
      <c r="M157" t="str">
        <f>VLOOKUP(K157,策划工作进度总表!$C$12:$J$179,4,FALSE)</f>
        <v>未开始</v>
      </c>
      <c r="N157" t="str">
        <f>VLOOKUP(K157,策划工作进度总表!$C$12:$J$179,5,FALSE)</f>
        <v>未开始</v>
      </c>
      <c r="O157" t="str">
        <f>VLOOKUP(K157,策划工作进度总表!$C$12:$J$179,6,FALSE)</f>
        <v>未开始</v>
      </c>
      <c r="P157" t="str">
        <f>VLOOKUP(K157,策划工作进度总表!$C$12:$J$179,7,FALSE)</f>
        <v>未开始</v>
      </c>
      <c r="Q157" t="str">
        <f>VLOOKUP(K157,策划工作进度总表!$C$12:$J$179,8,FALSE)</f>
        <v>未开始</v>
      </c>
      <c r="W157" s="42"/>
    </row>
    <row r="158" spans="3:23" x14ac:dyDescent="0.2">
      <c r="C158" t="s">
        <v>617</v>
      </c>
      <c r="I158" s="42">
        <v>45078</v>
      </c>
      <c r="J158" t="str">
        <f>VLOOKUP(K158,策划工作进度总表!$C$12:$H$179,6,FALSE)</f>
        <v>未开始</v>
      </c>
      <c r="K158" t="s">
        <v>412</v>
      </c>
      <c r="L158" t="str">
        <f>VLOOKUP(K158,策划工作进度总表!$C$12:$J$179,3,FALSE)</f>
        <v>未开始</v>
      </c>
      <c r="M158" t="str">
        <f>VLOOKUP(K158,策划工作进度总表!$C$12:$J$179,4,FALSE)</f>
        <v>未开始</v>
      </c>
      <c r="N158" t="str">
        <f>VLOOKUP(K158,策划工作进度总表!$C$12:$J$179,5,FALSE)</f>
        <v>未开始</v>
      </c>
      <c r="O158" t="str">
        <f>VLOOKUP(K158,策划工作进度总表!$C$12:$J$179,6,FALSE)</f>
        <v>未开始</v>
      </c>
      <c r="P158" t="str">
        <f>VLOOKUP(K158,策划工作进度总表!$C$12:$J$179,7,FALSE)</f>
        <v>未开始</v>
      </c>
      <c r="Q158" t="str">
        <f>VLOOKUP(K158,策划工作进度总表!$C$12:$J$179,8,FALSE)</f>
        <v>未开始</v>
      </c>
      <c r="W158" s="42"/>
    </row>
    <row r="159" spans="3:23" x14ac:dyDescent="0.2">
      <c r="I159" s="42">
        <v>45078</v>
      </c>
      <c r="J159" t="str">
        <f>VLOOKUP(K159,策划工作进度总表!$C$12:$H$179,6,FALSE)</f>
        <v>完成</v>
      </c>
      <c r="K159" t="s">
        <v>413</v>
      </c>
      <c r="L159" t="str">
        <f>VLOOKUP(K159,策划工作进度总表!$C$12:$J$179,3,FALSE)</f>
        <v>完成</v>
      </c>
      <c r="M159" t="str">
        <f>VLOOKUP(K159,策划工作进度总表!$C$12:$J$179,4,FALSE)</f>
        <v>完成</v>
      </c>
      <c r="N159" t="str">
        <f>VLOOKUP(K159,策划工作进度总表!$C$12:$J$179,5,FALSE)</f>
        <v>完成</v>
      </c>
      <c r="O159" t="str">
        <f>VLOOKUP(K159,策划工作进度总表!$C$12:$J$179,6,FALSE)</f>
        <v>完成</v>
      </c>
      <c r="P159" t="str">
        <f>VLOOKUP(K159,策划工作进度总表!$C$12:$J$179,7,FALSE)</f>
        <v>未开始</v>
      </c>
      <c r="W159" s="42"/>
    </row>
    <row r="160" spans="3:23" x14ac:dyDescent="0.2">
      <c r="I160" s="42">
        <v>45078</v>
      </c>
      <c r="J160" t="str">
        <f>VLOOKUP(K160,策划工作进度总表!$C$12:$H$179,6,FALSE)</f>
        <v>未开始</v>
      </c>
      <c r="K160" t="s">
        <v>414</v>
      </c>
      <c r="L160" t="str">
        <f>VLOOKUP(K160,策划工作进度总表!$C$12:$J$179,3,FALSE)</f>
        <v>未开始</v>
      </c>
      <c r="M160" t="str">
        <f>VLOOKUP(K160,策划工作进度总表!$C$12:$J$179,4,FALSE)</f>
        <v>未开始</v>
      </c>
      <c r="N160" t="str">
        <f>VLOOKUP(K160,策划工作进度总表!$C$12:$J$179,5,FALSE)</f>
        <v>未开始</v>
      </c>
      <c r="O160" t="str">
        <f>VLOOKUP(K160,策划工作进度总表!$C$12:$J$179,6,FALSE)</f>
        <v>未开始</v>
      </c>
      <c r="P160" t="str">
        <f>VLOOKUP(K160,策划工作进度总表!$C$12:$J$179,7,FALSE)</f>
        <v>未开始</v>
      </c>
      <c r="Q160" t="str">
        <f>VLOOKUP(K160,策划工作进度总表!$C$12:$J$179,8,FALSE)</f>
        <v>未开始</v>
      </c>
      <c r="W160" s="42"/>
    </row>
    <row r="161" spans="3:23" x14ac:dyDescent="0.2">
      <c r="I161" s="42">
        <v>45170</v>
      </c>
      <c r="J161" t="str">
        <f>VLOOKUP(K161,策划工作进度总表!$C$12:$H$179,6,FALSE)</f>
        <v>未开始</v>
      </c>
      <c r="K161" t="s">
        <v>415</v>
      </c>
      <c r="L161" t="str">
        <f>VLOOKUP(K161,策划工作进度总表!$C$12:$J$179,3,FALSE)</f>
        <v>未开始</v>
      </c>
      <c r="M161" t="str">
        <f>VLOOKUP(K161,策划工作进度总表!$C$12:$J$179,4,FALSE)</f>
        <v>未开始</v>
      </c>
      <c r="N161" t="str">
        <f>VLOOKUP(K161,策划工作进度总表!$C$12:$J$179,5,FALSE)</f>
        <v>未开始</v>
      </c>
      <c r="O161" t="str">
        <f>VLOOKUP(K161,策划工作进度总表!$C$12:$J$179,6,FALSE)</f>
        <v>未开始</v>
      </c>
      <c r="P161" t="str">
        <f>VLOOKUP(K161,策划工作进度总表!$C$12:$J$179,7,FALSE)</f>
        <v>未开始</v>
      </c>
      <c r="Q161" t="str">
        <f>VLOOKUP(K161,策划工作进度总表!$C$12:$J$179,8,FALSE)</f>
        <v>未开始</v>
      </c>
      <c r="W161" s="42"/>
    </row>
    <row r="164" spans="3:23" x14ac:dyDescent="0.2">
      <c r="C164" t="s">
        <v>617</v>
      </c>
    </row>
    <row r="165" spans="3:23" x14ac:dyDescent="0.2">
      <c r="C165" t="s">
        <v>617</v>
      </c>
    </row>
    <row r="166" spans="3:23" x14ac:dyDescent="0.2">
      <c r="C166" t="s">
        <v>617</v>
      </c>
    </row>
    <row r="167" spans="3:23" x14ac:dyDescent="0.2">
      <c r="C167" t="s">
        <v>617</v>
      </c>
    </row>
    <row r="168" spans="3:23" x14ac:dyDescent="0.2">
      <c r="C168" t="s">
        <v>617</v>
      </c>
    </row>
    <row r="169" spans="3:23" x14ac:dyDescent="0.2">
      <c r="C169" t="s">
        <v>617</v>
      </c>
    </row>
    <row r="170" spans="3:23" x14ac:dyDescent="0.2">
      <c r="C170" t="s">
        <v>617</v>
      </c>
    </row>
    <row r="171" spans="3:23" x14ac:dyDescent="0.2">
      <c r="C171" t="s">
        <v>617</v>
      </c>
    </row>
    <row r="172" spans="3:23" x14ac:dyDescent="0.2">
      <c r="C172" t="s">
        <v>617</v>
      </c>
    </row>
    <row r="173" spans="3:23" x14ac:dyDescent="0.2">
      <c r="C173" t="s">
        <v>617</v>
      </c>
    </row>
    <row r="174" spans="3:23" x14ac:dyDescent="0.2">
      <c r="C174" t="s">
        <v>617</v>
      </c>
    </row>
    <row r="178" spans="3:3" x14ac:dyDescent="0.2">
      <c r="C178" t="s">
        <v>617</v>
      </c>
    </row>
    <row r="179" spans="3:3" x14ac:dyDescent="0.2">
      <c r="C179" t="s">
        <v>617</v>
      </c>
    </row>
    <row r="180" spans="3:3" x14ac:dyDescent="0.2">
      <c r="C180" t="s">
        <v>617</v>
      </c>
    </row>
    <row r="181" spans="3:3" x14ac:dyDescent="0.2">
      <c r="C181" t="s">
        <v>617</v>
      </c>
    </row>
    <row r="182" spans="3:3" x14ac:dyDescent="0.2">
      <c r="C182" t="s">
        <v>617</v>
      </c>
    </row>
    <row r="183" spans="3:3" x14ac:dyDescent="0.2">
      <c r="C183" t="s">
        <v>617</v>
      </c>
    </row>
    <row r="184" spans="3:3" x14ac:dyDescent="0.2">
      <c r="C184" t="s">
        <v>617</v>
      </c>
    </row>
    <row r="185" spans="3:3" x14ac:dyDescent="0.2">
      <c r="C185" t="s">
        <v>617</v>
      </c>
    </row>
    <row r="186" spans="3:3" x14ac:dyDescent="0.2">
      <c r="C186" t="s">
        <v>617</v>
      </c>
    </row>
    <row r="187" spans="3:3" x14ac:dyDescent="0.2">
      <c r="C187" t="s">
        <v>617</v>
      </c>
    </row>
    <row r="188" spans="3:3" x14ac:dyDescent="0.2">
      <c r="C188" t="s">
        <v>617</v>
      </c>
    </row>
    <row r="189" spans="3:3" x14ac:dyDescent="0.2">
      <c r="C189" t="s">
        <v>617</v>
      </c>
    </row>
    <row r="190" spans="3:3" x14ac:dyDescent="0.2">
      <c r="C190" t="s">
        <v>617</v>
      </c>
    </row>
    <row r="191" spans="3:3" x14ac:dyDescent="0.2">
      <c r="C191" t="s">
        <v>617</v>
      </c>
    </row>
    <row r="192" spans="3:3" x14ac:dyDescent="0.2">
      <c r="C192" t="s">
        <v>617</v>
      </c>
    </row>
  </sheetData>
  <autoFilter ref="I33:Q161" xr:uid="{00000000-0009-0000-0000-000005000000}"/>
  <phoneticPr fontId="5" type="noConversion"/>
  <conditionalFormatting sqref="N3:N8 K3:K8 R12:S12 P12:P18 L2:M8 J34:J161 L34:Q161 T34:T161 D3:E65 V34:V161 E66 C127:C130 C117:C120 C82:C97 C100 E68:E88 C111 C113 E90 E100:E102 C102:C106">
    <cfRule type="containsText" dxfId="69" priority="106" operator="containsText" text="进行中">
      <formula>NOT(ISERROR(SEARCH("进行中",C2)))</formula>
    </cfRule>
    <cfRule type="containsText" dxfId="68" priority="107" operator="containsText" text="未开始">
      <formula>NOT(ISERROR(SEARCH("未开始",C2)))</formula>
    </cfRule>
    <cfRule type="containsText" dxfId="67" priority="108" operator="containsText" text="无">
      <formula>NOT(ISERROR(SEARCH("无",C2)))</formula>
    </cfRule>
  </conditionalFormatting>
  <conditionalFormatting sqref="N3:N8 K3:K8 R12:S12 P12:P18 L2:M8">
    <cfRule type="cellIs" dxfId="66" priority="105" operator="equal">
      <formula>"完成"</formula>
    </cfRule>
  </conditionalFormatting>
  <conditionalFormatting sqref="L23:P31">
    <cfRule type="cellIs" dxfId="65" priority="101" operator="equal">
      <formula>"完成"</formula>
    </cfRule>
  </conditionalFormatting>
  <conditionalFormatting sqref="L23:P31">
    <cfRule type="containsText" dxfId="64" priority="98" operator="containsText" text="进行中">
      <formula>NOT(ISERROR(SEARCH("进行中",L23)))</formula>
    </cfRule>
    <cfRule type="containsText" dxfId="63" priority="99" operator="containsText" text="未开始">
      <formula>NOT(ISERROR(SEARCH("未开始",L23)))</formula>
    </cfRule>
    <cfRule type="containsText" dxfId="62" priority="100" operator="containsText" text="无">
      <formula>NOT(ISERROR(SEARCH("无",L23)))</formula>
    </cfRule>
  </conditionalFormatting>
  <conditionalFormatting sqref="J34:J161 L34:Q161">
    <cfRule type="cellIs" dxfId="61" priority="97" operator="equal">
      <formula>"完成"</formula>
    </cfRule>
  </conditionalFormatting>
  <conditionalFormatting sqref="L34:Q161">
    <cfRule type="containsText" dxfId="60" priority="93" operator="containsText" text="进行中">
      <formula>NOT(ISERROR(SEARCH("进行中",L34)))</formula>
    </cfRule>
  </conditionalFormatting>
  <conditionalFormatting sqref="C112">
    <cfRule type="containsText" dxfId="59" priority="61" operator="containsText" text="进行中">
      <formula>NOT(ISERROR(SEARCH("进行中",C112)))</formula>
    </cfRule>
    <cfRule type="containsText" dxfId="58" priority="62" operator="containsText" text="未开始">
      <formula>NOT(ISERROR(SEARCH("未开始",C112)))</formula>
    </cfRule>
    <cfRule type="containsText" dxfId="57" priority="63" operator="containsText" text="无">
      <formula>NOT(ISERROR(SEARCH("无",C112)))</formula>
    </cfRule>
  </conditionalFormatting>
  <conditionalFormatting sqref="C122">
    <cfRule type="containsText" dxfId="56" priority="79" operator="containsText" text="进行中">
      <formula>NOT(ISERROR(SEARCH("进行中",C122)))</formula>
    </cfRule>
    <cfRule type="containsText" dxfId="55" priority="80" operator="containsText" text="未开始">
      <formula>NOT(ISERROR(SEARCH("未开始",C122)))</formula>
    </cfRule>
    <cfRule type="containsText" dxfId="54" priority="81" operator="containsText" text="无">
      <formula>NOT(ISERROR(SEARCH("无",C122)))</formula>
    </cfRule>
  </conditionalFormatting>
  <conditionalFormatting sqref="C101">
    <cfRule type="containsText" dxfId="53" priority="76" operator="containsText" text="进行中">
      <formula>NOT(ISERROR(SEARCH("进行中",C101)))</formula>
    </cfRule>
    <cfRule type="containsText" dxfId="52" priority="77" operator="containsText" text="未开始">
      <formula>NOT(ISERROR(SEARCH("未开始",C101)))</formula>
    </cfRule>
    <cfRule type="containsText" dxfId="51" priority="78" operator="containsText" text="无">
      <formula>NOT(ISERROR(SEARCH("无",C101)))</formula>
    </cfRule>
  </conditionalFormatting>
  <conditionalFormatting sqref="C107">
    <cfRule type="containsText" dxfId="50" priority="70" operator="containsText" text="进行中">
      <formula>NOT(ISERROR(SEARCH("进行中",C107)))</formula>
    </cfRule>
    <cfRule type="containsText" dxfId="49" priority="71" operator="containsText" text="未开始">
      <formula>NOT(ISERROR(SEARCH("未开始",C107)))</formula>
    </cfRule>
    <cfRule type="containsText" dxfId="48" priority="72" operator="containsText" text="无">
      <formula>NOT(ISERROR(SEARCH("无",C107)))</formula>
    </cfRule>
  </conditionalFormatting>
  <conditionalFormatting sqref="C108">
    <cfRule type="containsText" dxfId="47" priority="67" operator="containsText" text="进行中">
      <formula>NOT(ISERROR(SEARCH("进行中",C108)))</formula>
    </cfRule>
    <cfRule type="containsText" dxfId="46" priority="68" operator="containsText" text="未开始">
      <formula>NOT(ISERROR(SEARCH("未开始",C108)))</formula>
    </cfRule>
    <cfRule type="containsText" dxfId="45" priority="69" operator="containsText" text="无">
      <formula>NOT(ISERROR(SEARCH("无",C108)))</formula>
    </cfRule>
  </conditionalFormatting>
  <conditionalFormatting sqref="C115">
    <cfRule type="containsText" dxfId="44" priority="64" operator="containsText" text="进行中">
      <formula>NOT(ISERROR(SEARCH("进行中",C115)))</formula>
    </cfRule>
    <cfRule type="containsText" dxfId="43" priority="65" operator="containsText" text="未开始">
      <formula>NOT(ISERROR(SEARCH("未开始",C115)))</formula>
    </cfRule>
    <cfRule type="containsText" dxfId="42" priority="66" operator="containsText" text="无">
      <formula>NOT(ISERROR(SEARCH("无",C115)))</formula>
    </cfRule>
  </conditionalFormatting>
  <conditionalFormatting sqref="C123">
    <cfRule type="containsText" dxfId="41" priority="58" operator="containsText" text="进行中">
      <formula>NOT(ISERROR(SEARCH("进行中",C123)))</formula>
    </cfRule>
    <cfRule type="containsText" dxfId="40" priority="59" operator="containsText" text="未开始">
      <formula>NOT(ISERROR(SEARCH("未开始",C123)))</formula>
    </cfRule>
    <cfRule type="containsText" dxfId="39" priority="60" operator="containsText" text="无">
      <formula>NOT(ISERROR(SEARCH("无",C123)))</formula>
    </cfRule>
  </conditionalFormatting>
  <conditionalFormatting sqref="C124:C126">
    <cfRule type="containsText" dxfId="38" priority="55" operator="containsText" text="进行中">
      <formula>NOT(ISERROR(SEARCH("进行中",C124)))</formula>
    </cfRule>
    <cfRule type="containsText" dxfId="37" priority="56" operator="containsText" text="未开始">
      <formula>NOT(ISERROR(SEARCH("未开始",C124)))</formula>
    </cfRule>
    <cfRule type="containsText" dxfId="36" priority="57" operator="containsText" text="无">
      <formula>NOT(ISERROR(SEARCH("无",C124)))</formula>
    </cfRule>
  </conditionalFormatting>
  <conditionalFormatting sqref="W34:Y161">
    <cfRule type="containsText" dxfId="35" priority="37" operator="containsText" text="进行中">
      <formula>NOT(ISERROR(SEARCH("进行中",W34)))</formula>
    </cfRule>
    <cfRule type="containsText" dxfId="34" priority="38" operator="containsText" text="未开始">
      <formula>NOT(ISERROR(SEARCH("未开始",W34)))</formula>
    </cfRule>
    <cfRule type="containsText" dxfId="33" priority="39" operator="containsText" text="无">
      <formula>NOT(ISERROR(SEARCH("无",W34)))</formula>
    </cfRule>
  </conditionalFormatting>
  <conditionalFormatting sqref="I34:I161">
    <cfRule type="containsText" dxfId="32" priority="34" operator="containsText" text="进行中">
      <formula>NOT(ISERROR(SEARCH("进行中",I34)))</formula>
    </cfRule>
    <cfRule type="containsText" dxfId="31" priority="35" operator="containsText" text="未开始">
      <formula>NOT(ISERROR(SEARCH("未开始",I34)))</formula>
    </cfRule>
    <cfRule type="containsText" dxfId="30" priority="36" operator="containsText" text="无">
      <formula>NOT(ISERROR(SEARCH("无",I34)))</formula>
    </cfRule>
  </conditionalFormatting>
  <conditionalFormatting sqref="K34:K161">
    <cfRule type="containsText" dxfId="29" priority="31" operator="containsText" text="进行中">
      <formula>NOT(ISERROR(SEARCH("进行中",K34)))</formula>
    </cfRule>
    <cfRule type="containsText" dxfId="28" priority="32" operator="containsText" text="未开始">
      <formula>NOT(ISERROR(SEARCH("未开始",K34)))</formula>
    </cfRule>
    <cfRule type="containsText" dxfId="27" priority="33" operator="containsText" text="无">
      <formula>NOT(ISERROR(SEARCH("无",K34)))</formula>
    </cfRule>
  </conditionalFormatting>
  <conditionalFormatting sqref="U34:U161">
    <cfRule type="containsText" dxfId="26" priority="28" operator="containsText" text="进行中">
      <formula>NOT(ISERROR(SEARCH("进行中",U34)))</formula>
    </cfRule>
    <cfRule type="containsText" dxfId="25" priority="29" operator="containsText" text="未开始">
      <formula>NOT(ISERROR(SEARCH("未开始",U34)))</formula>
    </cfRule>
    <cfRule type="containsText" dxfId="24" priority="30" operator="containsText" text="无">
      <formula>NOT(ISERROR(SEARCH("无",U34)))</formula>
    </cfRule>
  </conditionalFormatting>
  <conditionalFormatting sqref="C76:C81">
    <cfRule type="containsText" dxfId="23" priority="25" operator="containsText" text="进行中">
      <formula>NOT(ISERROR(SEARCH("进行中",C76)))</formula>
    </cfRule>
    <cfRule type="containsText" dxfId="22" priority="26" operator="containsText" text="未开始">
      <formula>NOT(ISERROR(SEARCH("未开始",C76)))</formula>
    </cfRule>
    <cfRule type="containsText" dxfId="21" priority="27" operator="containsText" text="无">
      <formula>NOT(ISERROR(SEARCH("无",C76)))</formula>
    </cfRule>
  </conditionalFormatting>
  <conditionalFormatting sqref="C73">
    <cfRule type="containsText" dxfId="20" priority="22" operator="containsText" text="进行中">
      <formula>NOT(ISERROR(SEARCH("进行中",C73)))</formula>
    </cfRule>
    <cfRule type="containsText" dxfId="19" priority="23" operator="containsText" text="未开始">
      <formula>NOT(ISERROR(SEARCH("未开始",C73)))</formula>
    </cfRule>
    <cfRule type="containsText" dxfId="18" priority="24" operator="containsText" text="无">
      <formula>NOT(ISERROR(SEARCH("无",C73)))</formula>
    </cfRule>
  </conditionalFormatting>
  <conditionalFormatting sqref="C66">
    <cfRule type="containsText" dxfId="17" priority="19" operator="containsText" text="进行中">
      <formula>NOT(ISERROR(SEARCH("进行中",C66)))</formula>
    </cfRule>
    <cfRule type="containsText" dxfId="16" priority="20" operator="containsText" text="未开始">
      <formula>NOT(ISERROR(SEARCH("未开始",C66)))</formula>
    </cfRule>
    <cfRule type="containsText" dxfId="15" priority="21" operator="containsText" text="无">
      <formula>NOT(ISERROR(SEARCH("无",C66)))</formula>
    </cfRule>
  </conditionalFormatting>
  <conditionalFormatting sqref="C68">
    <cfRule type="containsText" dxfId="14" priority="16" operator="containsText" text="进行中">
      <formula>NOT(ISERROR(SEARCH("进行中",C68)))</formula>
    </cfRule>
    <cfRule type="containsText" dxfId="13" priority="17" operator="containsText" text="未开始">
      <formula>NOT(ISERROR(SEARCH("未开始",C68)))</formula>
    </cfRule>
    <cfRule type="containsText" dxfId="12" priority="18" operator="containsText" text="无">
      <formula>NOT(ISERROR(SEARCH("无",C68)))</formula>
    </cfRule>
  </conditionalFormatting>
  <conditionalFormatting sqref="C69">
    <cfRule type="containsText" dxfId="11" priority="13" operator="containsText" text="进行中">
      <formula>NOT(ISERROR(SEARCH("进行中",C69)))</formula>
    </cfRule>
    <cfRule type="containsText" dxfId="10" priority="14" operator="containsText" text="未开始">
      <formula>NOT(ISERROR(SEARCH("未开始",C69)))</formula>
    </cfRule>
    <cfRule type="containsText" dxfId="9" priority="15" operator="containsText" text="无">
      <formula>NOT(ISERROR(SEARCH("无",C69)))</formula>
    </cfRule>
  </conditionalFormatting>
  <conditionalFormatting sqref="C70">
    <cfRule type="containsText" dxfId="8" priority="10" operator="containsText" text="进行中">
      <formula>NOT(ISERROR(SEARCH("进行中",C70)))</formula>
    </cfRule>
    <cfRule type="containsText" dxfId="7" priority="11" operator="containsText" text="未开始">
      <formula>NOT(ISERROR(SEARCH("未开始",C70)))</formula>
    </cfRule>
    <cfRule type="containsText" dxfId="6" priority="12" operator="containsText" text="无">
      <formula>NOT(ISERROR(SEARCH("无",C70)))</formula>
    </cfRule>
  </conditionalFormatting>
  <conditionalFormatting sqref="C71">
    <cfRule type="containsText" dxfId="5" priority="7" operator="containsText" text="进行中">
      <formula>NOT(ISERROR(SEARCH("进行中",C71)))</formula>
    </cfRule>
    <cfRule type="containsText" dxfId="4" priority="8" operator="containsText" text="未开始">
      <formula>NOT(ISERROR(SEARCH("未开始",C71)))</formula>
    </cfRule>
    <cfRule type="containsText" dxfId="3" priority="9" operator="containsText" text="无">
      <formula>NOT(ISERROR(SEARCH("无",C71)))</formula>
    </cfRule>
  </conditionalFormatting>
  <conditionalFormatting sqref="C74:C75">
    <cfRule type="containsText" dxfId="2" priority="1" operator="containsText" text="进行中">
      <formula>NOT(ISERROR(SEARCH("进行中",C74)))</formula>
    </cfRule>
    <cfRule type="containsText" dxfId="1" priority="2" operator="containsText" text="未开始">
      <formula>NOT(ISERROR(SEARCH("未开始",C74)))</formula>
    </cfRule>
    <cfRule type="containsText" dxfId="0" priority="3" operator="containsText" text="无">
      <formula>NOT(ISERROR(SEARCH("无",C74)))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策划工作进度总表</vt:lpstr>
      <vt:lpstr>开发功能进度总表</vt:lpstr>
      <vt:lpstr>美术角色进度总表</vt:lpstr>
      <vt:lpstr>文案工作表</vt:lpstr>
      <vt:lpstr>2月份工作总结及3.31日版本计划</vt:lpstr>
      <vt:lpstr>$草稿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周志明</dc:creator>
  <cp:lastModifiedBy>周志明</cp:lastModifiedBy>
  <dcterms:created xsi:type="dcterms:W3CDTF">2022-02-25T08:42:34Z</dcterms:created>
  <dcterms:modified xsi:type="dcterms:W3CDTF">2022-02-28T09:38:53Z</dcterms:modified>
</cp:coreProperties>
</file>